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I:\Academic Affairs\Office of Sponsored Programs\Administration\Administrative Info\OSP Guidelines Instructions and Notes\Time and Effort\"/>
    </mc:Choice>
  </mc:AlternateContent>
  <xr:revisionPtr revIDLastSave="0" documentId="13_ncr:1_{4F793C48-DC56-4308-9E09-D5FE5AC4B388}" xr6:coauthVersionLast="47" xr6:coauthVersionMax="47" xr10:uidLastSave="{00000000-0000-0000-0000-000000000000}"/>
  <bookViews>
    <workbookView xWindow="19090" yWindow="-110" windowWidth="19420" windowHeight="10420" xr2:uid="{64CF7F2D-1A2D-488B-903E-8678F5E2B113}"/>
  </bookViews>
  <sheets>
    <sheet name="Instructions" sheetId="4" r:id="rId1"/>
    <sheet name="Time &amp; Effort Sheet" sheetId="1" r:id="rId2"/>
    <sheet name="GrantList" sheetId="3" r:id="rId3"/>
    <sheet name="DatesTimes" sheetId="2" r:id="rId4"/>
  </sheets>
  <definedNames>
    <definedName name="PayrollMonth">#REF!</definedName>
    <definedName name="_xlnm.Print_Area" localSheetId="1">'Time &amp; Effort Sheet'!$A$1:$AH$24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 i="1" l="1"/>
  <c r="AH10" i="1"/>
  <c r="AH11" i="1"/>
  <c r="AH12" i="1"/>
  <c r="AH13" i="1"/>
  <c r="AH14" i="1"/>
  <c r="AH15" i="1"/>
  <c r="AH8" i="1"/>
  <c r="C7" i="1" l="1"/>
  <c r="I17" i="2" l="1"/>
  <c r="H17" i="2"/>
  <c r="I16" i="2"/>
  <c r="H16" i="2"/>
  <c r="I15" i="2"/>
  <c r="H15" i="2"/>
  <c r="I14" i="2"/>
  <c r="H14" i="2"/>
  <c r="I13" i="2"/>
  <c r="H13" i="2"/>
  <c r="I12" i="2"/>
  <c r="H12" i="2"/>
  <c r="I11" i="2"/>
  <c r="H11" i="2"/>
  <c r="I10" i="2"/>
  <c r="H10" i="2"/>
  <c r="I9" i="2"/>
  <c r="H9" i="2"/>
  <c r="I8" i="2"/>
  <c r="H8" i="2"/>
  <c r="I7" i="2"/>
  <c r="H7" i="2"/>
  <c r="I6" i="2"/>
  <c r="I18" i="2" s="1"/>
  <c r="H6" i="2"/>
  <c r="H18" i="2" s="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D7" i="1"/>
  <c r="E7" i="1" s="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16" i="1" l="1"/>
</calcChain>
</file>

<file path=xl/sharedStrings.xml><?xml version="1.0" encoding="utf-8"?>
<sst xmlns="http://schemas.openxmlformats.org/spreadsheetml/2006/main" count="179" uniqueCount="156">
  <si>
    <t>Time &amp; Effort Monthly Time Report</t>
  </si>
  <si>
    <t>Please email CSUP_ORSP@csupueblo.edu if you have any questions about this form or the reporting requirements.</t>
  </si>
  <si>
    <t>1.</t>
  </si>
  <si>
    <t>Fill out your C# or PID; Name, Deparment Name; Supervisor</t>
  </si>
  <si>
    <t>2.</t>
  </si>
  <si>
    <t>Provide the name of the Grant PI, Project Director, FO or whoever authorized the Employee to be paid off the Grant</t>
  </si>
  <si>
    <t>3.</t>
  </si>
  <si>
    <t xml:space="preserve">You must show all time working for all Account numbers.  Fill in the total actual hours you worked each day, all time should be reflected under the actual date worked rounded to the nearest quarter hour.  For example, if you worked an 8 hour day, all 8 hours should be reflected on your time sheet; if you worked on a Saturday, your time sheet should reflect this as well. </t>
  </si>
  <si>
    <t>4.</t>
  </si>
  <si>
    <t>100% of all time MUST be reported so:</t>
  </si>
  <si>
    <t>A.  For the hours worked on a grant, choose the Grant from the Grant drop down box in the grant selection.</t>
  </si>
  <si>
    <t>B.  For the hours worked on your home org, fill in the org name and the number in the date boxes.</t>
  </si>
  <si>
    <t>C.  Fill in any leave hours you took</t>
  </si>
  <si>
    <t>5.</t>
  </si>
  <si>
    <t>Use the bottom description boxes to detail the work you completed by project.</t>
  </si>
  <si>
    <t>6.</t>
  </si>
  <si>
    <t>Confirm that the sum of your and leave hours added correctly.</t>
  </si>
  <si>
    <t>7.</t>
  </si>
  <si>
    <t>Email a copy of the completed worksheet to your supervisor.  Save a copy of your records.</t>
  </si>
  <si>
    <r>
      <t xml:space="preserve">In lieu of a wet signature, please include the following statement in your email:  </t>
    </r>
    <r>
      <rPr>
        <b/>
        <sz val="11"/>
        <color theme="1"/>
        <rFont val="Aptos Narrow"/>
        <family val="2"/>
        <scheme val="minor"/>
      </rPr>
      <t>"I certify the accuracy of the tasks listed, hours worked, and authorized time off as recorded."</t>
    </r>
  </si>
  <si>
    <r>
      <t>Your supervisor will forward to the grant superivsor with the following statement  "I</t>
    </r>
    <r>
      <rPr>
        <b/>
        <sz val="11"/>
        <color theme="1"/>
        <rFont val="Aptos Narrow"/>
        <family val="2"/>
        <scheme val="minor"/>
      </rPr>
      <t xml:space="preserve"> certify the accuracy of the tasks listed, hours worked, and authorized time off as recorded."</t>
    </r>
  </si>
  <si>
    <t>The grant supervisor will approve the hours with a similar statement as above and send the form and email chain in ONE email string to CSUP_ORSP@csupueblo.edu</t>
  </si>
  <si>
    <t>Monthly Time &amp; Effort Reports are due by the 5th business day of the month.</t>
  </si>
  <si>
    <t>FY 24 Time &amp; Effort Monthly Report</t>
  </si>
  <si>
    <t>Send the completed form and the email chain of approvals in one email to:  CSUP_ORSP@csupueblo.edu</t>
  </si>
  <si>
    <t>EMPLOYEE  PID/CNET:</t>
  </si>
  <si>
    <t>C837261020</t>
  </si>
  <si>
    <t xml:space="preserve">NAME: </t>
  </si>
  <si>
    <t>John Vasquez</t>
  </si>
  <si>
    <t xml:space="preserve">SUPERVISOR NAME:  </t>
  </si>
  <si>
    <t>Gail Mackin</t>
  </si>
  <si>
    <t xml:space="preserve">DEPT: </t>
  </si>
  <si>
    <t>Graduate Studies</t>
  </si>
  <si>
    <t xml:space="preserve">Month Ending </t>
  </si>
  <si>
    <t xml:space="preserve">GRANT DIRECTOR or PI:  </t>
  </si>
  <si>
    <t>Chris Beltran</t>
  </si>
  <si>
    <t>Use the drop down box to choose the Grant</t>
  </si>
  <si>
    <t>Total Hours</t>
  </si>
  <si>
    <t>CUMBRES 19-24</t>
  </si>
  <si>
    <t>Enter Account #</t>
  </si>
  <si>
    <t>Select Grant from list</t>
  </si>
  <si>
    <t>other</t>
  </si>
  <si>
    <t>Hours paid from E&amp;G or other account</t>
  </si>
  <si>
    <t>Annual Leave</t>
  </si>
  <si>
    <t>Sick Leave</t>
  </si>
  <si>
    <t>Holiday</t>
  </si>
  <si>
    <t>Total</t>
  </si>
  <si>
    <t>Brief detail of how the work meets the grant goals:</t>
  </si>
  <si>
    <t>As part of the CUMBRES Grant or my salary is covered to advise graduate students as a part of the advising team at the graduate school.</t>
  </si>
  <si>
    <t>5 days; 8 hour shifts</t>
  </si>
  <si>
    <t>4 days, 10 hour shifts</t>
  </si>
  <si>
    <t>Wet signature, digital signature or employee work email serves as signature, date and certification</t>
  </si>
  <si>
    <t xml:space="preserve">By emailing this form to your supervisor and/or the grant PI, I certify the accuracy of the tasks listed, hours worked, and authorized time off as recorded above. I understand that intentional or willful falsification of grant time records is a violation of CSUP policy subject to disciplinary action, up to and including immediate termination and may also subject me to civil and criminal prosecution.  </t>
  </si>
  <si>
    <t>By emailing this form to ORSP, I certify that I have first-hand knowledge of (or have used suitable means of verifying) work performed by this employee and that the time (and related salary and benefits expense) distribution for the period covered is reasonable in relation to the grant work performed.</t>
  </si>
  <si>
    <t>By emailing this form to the fiscal grant accountant and/or the grant PI, you are approving all grant related hours and non-grant related hours indicated:</t>
  </si>
  <si>
    <t>Account #</t>
  </si>
  <si>
    <t>Short Name</t>
  </si>
  <si>
    <t>TRIO UB 22-27</t>
  </si>
  <si>
    <t>TRIO VUB 22-27</t>
  </si>
  <si>
    <t>TRIO SSS 20-25</t>
  </si>
  <si>
    <t>TRIO Talent Search 21-26</t>
  </si>
  <si>
    <t>TRIO McNair 23-28</t>
  </si>
  <si>
    <t>TRIO EOC 21-26</t>
  </si>
  <si>
    <t>OVW DV 23-26</t>
  </si>
  <si>
    <t>NASA 20-25</t>
  </si>
  <si>
    <t>LaGente 20-25</t>
  </si>
  <si>
    <t>LaCalle 18-24</t>
  </si>
  <si>
    <t>LaDistancia 22-27</t>
  </si>
  <si>
    <t>Exito 23-28</t>
  </si>
  <si>
    <t>InHEAR 21-24</t>
  </si>
  <si>
    <t>YellowBrickRoad 22-26</t>
  </si>
  <si>
    <t>BLM CO 20-25</t>
  </si>
  <si>
    <t>IUSE MOER 23-25</t>
  </si>
  <si>
    <t>Kendall LGBTQ 23-26</t>
  </si>
  <si>
    <t>BRC-BIO 24-27</t>
  </si>
  <si>
    <t>COWYAMP 16-23</t>
  </si>
  <si>
    <t>RCN Genome 18-23</t>
  </si>
  <si>
    <t>SustainabilityDataHub 24-26</t>
  </si>
  <si>
    <t>CCSWG MetroState-Childwelfare 22-25</t>
  </si>
  <si>
    <t>Stipends 22-24</t>
  </si>
  <si>
    <t>DEI Diverse Voices</t>
  </si>
  <si>
    <t>State Libraries</t>
  </si>
  <si>
    <t>CAYG (Credential As You Go)</t>
  </si>
  <si>
    <t>COSI CPP 21-24</t>
  </si>
  <si>
    <t>COSI FWYS 21-26</t>
  </si>
  <si>
    <t>COSI CPP 24-26</t>
  </si>
  <si>
    <t>IREPO Resiliencia 21-24</t>
  </si>
  <si>
    <t>COSI Back to Work 21-24</t>
  </si>
  <si>
    <t>CORE Operational Grant</t>
  </si>
  <si>
    <t>Stackable</t>
  </si>
  <si>
    <t>MAPS 21-26</t>
  </si>
  <si>
    <t>Opportunity Now (ON) - PLANT</t>
  </si>
  <si>
    <t>CMP-AELN 2024</t>
  </si>
  <si>
    <t>PuebloWaterWorks</t>
  </si>
  <si>
    <t>OER YR 5</t>
  </si>
  <si>
    <t>OER 2023-2024</t>
  </si>
  <si>
    <t>OER Z-degrees 24-255336007</t>
  </si>
  <si>
    <t>KANC04 CAMP</t>
  </si>
  <si>
    <t>KANCO HEP GED 22-27</t>
  </si>
  <si>
    <t>CDOT I</t>
  </si>
  <si>
    <t>SoCO STD</t>
  </si>
  <si>
    <t>CDOT II</t>
  </si>
  <si>
    <t>NSTI</t>
  </si>
  <si>
    <t>CRISI Climate Control</t>
  </si>
  <si>
    <t>PortOfEntry-Seatbelt 23-27</t>
  </si>
  <si>
    <t>Jean Dreyfus</t>
  </si>
  <si>
    <t>USaW UNR 19-62 19-21</t>
  </si>
  <si>
    <t>ADELANTE</t>
  </si>
  <si>
    <t>SCALED 24-27</t>
  </si>
  <si>
    <t>GCR Collab 22-27</t>
  </si>
  <si>
    <t>PUENTE 20-25</t>
  </si>
  <si>
    <t>CUATRO 21-24</t>
  </si>
  <si>
    <t>BROADN 21-26</t>
  </si>
  <si>
    <t>CISE MSI AI vulnerability 22-25</t>
  </si>
  <si>
    <t>RUI NSF 22-25</t>
  </si>
  <si>
    <t>RM LSAMP 22-27</t>
  </si>
  <si>
    <t>WTG Protest &amp; Policing 1</t>
  </si>
  <si>
    <t>WTG Protest &amp; Policing 2</t>
  </si>
  <si>
    <t>53-XXXX</t>
  </si>
  <si>
    <t>New Grant 1</t>
  </si>
  <si>
    <t>New Grant 2</t>
  </si>
  <si>
    <t>New Grant 3</t>
  </si>
  <si>
    <t>New Grant 4</t>
  </si>
  <si>
    <t>New Grant 5</t>
  </si>
  <si>
    <t>New Grant 6</t>
  </si>
  <si>
    <t>New Grant 7</t>
  </si>
  <si>
    <t>New Grant 8</t>
  </si>
  <si>
    <t>New Grant 9</t>
  </si>
  <si>
    <t>New Grant 10</t>
  </si>
  <si>
    <t>New Grant 11</t>
  </si>
  <si>
    <t>MN</t>
  </si>
  <si>
    <t>A</t>
  </si>
  <si>
    <t>Annual</t>
  </si>
  <si>
    <t>S</t>
  </si>
  <si>
    <t>Sick</t>
  </si>
  <si>
    <t>H</t>
  </si>
  <si>
    <t>workdays</t>
  </si>
  <si>
    <t>M</t>
  </si>
  <si>
    <t>Misc (Explain)</t>
  </si>
  <si>
    <t>Jul</t>
  </si>
  <si>
    <t>Aug</t>
  </si>
  <si>
    <t>Sep</t>
  </si>
  <si>
    <t>Oct</t>
  </si>
  <si>
    <t>Nov</t>
  </si>
  <si>
    <t>Dec</t>
  </si>
  <si>
    <t>Jan</t>
  </si>
  <si>
    <t>Feb</t>
  </si>
  <si>
    <t>Mar</t>
  </si>
  <si>
    <t>Apr</t>
  </si>
  <si>
    <t>May</t>
  </si>
  <si>
    <t>Jun</t>
  </si>
  <si>
    <t>Video Instructions:</t>
  </si>
  <si>
    <r>
      <rPr>
        <b/>
        <u/>
        <sz val="11"/>
        <color theme="1"/>
        <rFont val="Aptos Narrow"/>
        <family val="2"/>
        <scheme val="minor"/>
      </rPr>
      <t>NOTE</t>
    </r>
    <r>
      <rPr>
        <sz val="11"/>
        <color theme="1"/>
        <rFont val="Aptos Narrow"/>
        <family val="2"/>
        <scheme val="minor"/>
      </rPr>
      <t xml:space="preserve">: If you currently are </t>
    </r>
    <r>
      <rPr>
        <i/>
        <sz val="11"/>
        <color theme="1"/>
        <rFont val="Aptos Narrow"/>
        <family val="2"/>
        <scheme val="minor"/>
      </rPr>
      <t>working on a grant or intend to submit a grant proposal</t>
    </r>
    <r>
      <rPr>
        <sz val="11"/>
        <color theme="1"/>
        <rFont val="Aptos Narrow"/>
        <family val="2"/>
        <scheme val="minor"/>
      </rPr>
      <t xml:space="preserve"> this video and T&amp;E form can be found in the file section of the CSUP ORSP_PI-PDs team channel under General.   It can also be found on the ORSP webpage under Faculty Resources &gt; Forms and Guidance. </t>
    </r>
  </si>
  <si>
    <t>If you cannot access the grant Teams channel, please email csup_orsp@csupueblo.edu and let us know so that we can add you to the channel.</t>
  </si>
  <si>
    <t>Please see tabs (worksheets) below to view the Time and Effort Sheet Template, GrantList and DateTimes.</t>
  </si>
  <si>
    <r>
      <t xml:space="preserve">See separate document for Time and Effort Sheet Video Instruction.  Please email </t>
    </r>
    <r>
      <rPr>
        <sz val="11"/>
        <color rgb="FF0070C0"/>
        <rFont val="Aptos Narrow"/>
        <family val="2"/>
        <scheme val="minor"/>
      </rPr>
      <t xml:space="preserve">csup_orsp@csupueblo.edu </t>
    </r>
    <r>
      <rPr>
        <sz val="11"/>
        <color theme="1"/>
        <rFont val="Aptos Narrow"/>
        <family val="2"/>
        <scheme val="minor"/>
      </rPr>
      <t>if you need the video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</si>
</sst>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yyyy"/>
    <numFmt numFmtId="165" formatCode="[$-409]ddd\,\ mmm\ dd\,\ yyyy"/>
    <numFmt numFmtId="166" formatCode="[$-F800]dddd\,\ mmmm\ dd\,\ yyyy"/>
    <numFmt numFmtId="167" formatCode="[$-409]mmmm\-yyyy;@"/>
  </numFmts>
  <fonts count="23" x14ac:knownFonts="1">
    <font>
      <sz val="11"/>
      <color theme="1"/>
      <name val="Aptos Narrow"/>
      <family val="2"/>
      <scheme val="minor"/>
    </font>
    <font>
      <sz val="11"/>
      <color theme="1"/>
      <name val="Aptos Narrow"/>
      <family val="2"/>
      <scheme val="minor"/>
    </font>
    <font>
      <sz val="8"/>
      <name val="Aptos Narrow"/>
      <family val="2"/>
      <scheme val="minor"/>
    </font>
    <font>
      <sz val="12"/>
      <color theme="1"/>
      <name val="Aptos Narrow"/>
      <family val="2"/>
      <scheme val="minor"/>
    </font>
    <font>
      <sz val="9"/>
      <color theme="1"/>
      <name val="Aptos Narrow"/>
      <family val="2"/>
      <scheme val="minor"/>
    </font>
    <font>
      <sz val="11"/>
      <color theme="1"/>
      <name val="Calibri"/>
      <family val="2"/>
    </font>
    <font>
      <b/>
      <sz val="12"/>
      <name val="Calibri"/>
      <family val="2"/>
    </font>
    <font>
      <b/>
      <u/>
      <sz val="11"/>
      <color rgb="FF000000"/>
      <name val="Calibri"/>
      <family val="2"/>
    </font>
    <font>
      <b/>
      <sz val="10"/>
      <color rgb="FF000000"/>
      <name val="Calibri"/>
      <family val="2"/>
    </font>
    <font>
      <sz val="12"/>
      <color theme="1"/>
      <name val="Arial"/>
      <family val="2"/>
    </font>
    <font>
      <sz val="12"/>
      <name val="Arial"/>
      <family val="2"/>
    </font>
    <font>
      <b/>
      <sz val="11"/>
      <color theme="1"/>
      <name val="Aptos Narrow"/>
      <family val="2"/>
      <scheme val="minor"/>
    </font>
    <font>
      <b/>
      <sz val="24"/>
      <color theme="3" tint="0.24994659260841701"/>
      <name val="Aptos Narrow"/>
      <family val="2"/>
      <scheme val="minor"/>
    </font>
    <font>
      <b/>
      <sz val="9"/>
      <name val="Aptos Narrow"/>
      <family val="2"/>
      <scheme val="minor"/>
    </font>
    <font>
      <b/>
      <sz val="9"/>
      <color theme="1"/>
      <name val="Aptos Narrow"/>
      <family val="2"/>
      <scheme val="minor"/>
    </font>
    <font>
      <sz val="9"/>
      <name val="Aptos Narrow"/>
      <family val="2"/>
      <scheme val="minor"/>
    </font>
    <font>
      <sz val="12"/>
      <name val="Aptos Narrow"/>
      <family val="2"/>
      <scheme val="minor"/>
    </font>
    <font>
      <b/>
      <sz val="48"/>
      <color rgb="FF000000"/>
      <name val="Aptos Narrow"/>
      <family val="2"/>
      <scheme val="minor"/>
    </font>
    <font>
      <b/>
      <sz val="11"/>
      <color rgb="FFFF0000"/>
      <name val="Aptos Narrow"/>
      <family val="2"/>
      <scheme val="minor"/>
    </font>
    <font>
      <b/>
      <u/>
      <sz val="11"/>
      <color theme="1"/>
      <name val="Aptos Narrow"/>
      <family val="2"/>
      <scheme val="minor"/>
    </font>
    <font>
      <sz val="11"/>
      <color rgb="FF0070C0"/>
      <name val="Aptos Narrow"/>
      <family val="2"/>
      <scheme val="minor"/>
    </font>
    <font>
      <i/>
      <sz val="11"/>
      <color theme="1"/>
      <name val="Aptos Narrow"/>
      <family val="2"/>
      <scheme val="minor"/>
    </font>
    <font>
      <b/>
      <i/>
      <sz val="11"/>
      <color rgb="FFC00000"/>
      <name val="Aptos Narrow"/>
      <family val="2"/>
      <scheme val="minor"/>
    </font>
  </fonts>
  <fills count="10">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9" tint="0.79998168889431442"/>
        <bgColor indexed="64"/>
      </patternFill>
    </fill>
    <fill>
      <patternFill patternType="solid">
        <fgColor rgb="FFF9F3FF"/>
        <bgColor indexed="64"/>
      </patternFill>
    </fill>
    <fill>
      <patternFill patternType="solid">
        <fgColor theme="0" tint="-0.14999847407452621"/>
        <bgColor indexed="64"/>
      </patternFill>
    </fill>
    <fill>
      <patternFill patternType="lightTrellis">
        <fgColor theme="2"/>
        <bgColor rgb="FFF9F3FF"/>
      </patternFill>
    </fill>
    <fill>
      <patternFill patternType="solid">
        <fgColor theme="0" tint="-4.9989318521683403E-2"/>
        <bgColor theme="2"/>
      </patternFill>
    </fill>
    <fill>
      <patternFill patternType="solid">
        <fgColor theme="9" tint="0.79998168889431442"/>
        <bgColor theme="2"/>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4" fillId="0" borderId="0" xfId="0" applyFont="1"/>
    <xf numFmtId="0" fontId="5" fillId="0" borderId="0" xfId="0" applyFont="1"/>
    <xf numFmtId="167" fontId="5" fillId="0" borderId="0" xfId="0" applyNumberFormat="1" applyFont="1"/>
    <xf numFmtId="14" fontId="5" fillId="0" borderId="0" xfId="0" applyNumberFormat="1" applyFont="1"/>
    <xf numFmtId="0" fontId="5" fillId="0" borderId="0" xfId="0" applyFont="1" applyAlignment="1">
      <alignment horizontal="right"/>
    </xf>
    <xf numFmtId="0" fontId="6" fillId="0" borderId="2" xfId="0" applyFont="1" applyBorder="1" applyAlignment="1">
      <alignment horizontal="center" vertical="center"/>
    </xf>
    <xf numFmtId="0" fontId="5" fillId="0" borderId="2" xfId="0" applyFont="1" applyBorder="1"/>
    <xf numFmtId="0" fontId="8" fillId="0" borderId="2" xfId="0" applyFont="1" applyBorder="1" applyAlignment="1">
      <alignment horizontal="center" wrapText="1"/>
    </xf>
    <xf numFmtId="0" fontId="5" fillId="0" borderId="2" xfId="0" applyFont="1" applyBorder="1" applyAlignment="1">
      <alignment horizontal="center"/>
    </xf>
    <xf numFmtId="0" fontId="5" fillId="0" borderId="20" xfId="0" applyFont="1" applyBorder="1" applyAlignment="1">
      <alignment horizontal="center"/>
    </xf>
    <xf numFmtId="0" fontId="9" fillId="0" borderId="0" xfId="0" applyFont="1"/>
    <xf numFmtId="0" fontId="3" fillId="0" borderId="0" xfId="0" applyFont="1"/>
    <xf numFmtId="0" fontId="10" fillId="0" borderId="0" xfId="0" applyFont="1"/>
    <xf numFmtId="0" fontId="9" fillId="0" borderId="0" xfId="0" applyFont="1" applyAlignment="1">
      <alignment horizontal="right"/>
    </xf>
    <xf numFmtId="0" fontId="12" fillId="0" borderId="0" xfId="0" applyFont="1"/>
    <xf numFmtId="0" fontId="13" fillId="3" borderId="2" xfId="0" applyFont="1" applyFill="1" applyBorder="1" applyAlignment="1">
      <alignment horizontal="center" vertical="center"/>
    </xf>
    <xf numFmtId="0" fontId="13" fillId="3" borderId="8" xfId="0" applyFont="1" applyFill="1" applyBorder="1" applyAlignment="1">
      <alignment horizontal="center" vertical="center"/>
    </xf>
    <xf numFmtId="0" fontId="14" fillId="6" borderId="1" xfId="0" applyFont="1" applyFill="1" applyBorder="1" applyAlignment="1">
      <alignment horizontal="center" wrapText="1"/>
    </xf>
    <xf numFmtId="1" fontId="15" fillId="7" borderId="8" xfId="0" applyNumberFormat="1" applyFont="1" applyFill="1" applyBorder="1" applyAlignment="1">
      <alignment horizontal="center" vertical="center" wrapText="1"/>
    </xf>
    <xf numFmtId="2" fontId="15" fillId="0" borderId="2" xfId="0" applyNumberFormat="1" applyFont="1" applyBorder="1" applyAlignment="1" applyProtection="1">
      <alignment horizontal="center" vertical="center"/>
      <protection locked="0"/>
    </xf>
    <xf numFmtId="2" fontId="15" fillId="2" borderId="2" xfId="2" applyNumberFormat="1" applyFont="1" applyFill="1" applyBorder="1" applyAlignment="1" applyProtection="1">
      <alignment horizontal="center" vertical="center"/>
    </xf>
    <xf numFmtId="1" fontId="15" fillId="7" borderId="21" xfId="0" applyNumberFormat="1" applyFont="1" applyFill="1" applyBorder="1" applyAlignment="1">
      <alignment horizontal="center" vertical="center" wrapText="1"/>
    </xf>
    <xf numFmtId="1" fontId="15" fillId="7" borderId="11"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2" fontId="13" fillId="2" borderId="2" xfId="1" applyNumberFormat="1" applyFont="1" applyFill="1" applyBorder="1" applyAlignment="1">
      <alignment horizontal="center" vertical="center"/>
    </xf>
    <xf numFmtId="2" fontId="13" fillId="2" borderId="2" xfId="2" applyNumberFormat="1" applyFont="1" applyFill="1" applyBorder="1" applyAlignment="1">
      <alignment horizontal="center" vertical="center"/>
    </xf>
    <xf numFmtId="0" fontId="15" fillId="0" borderId="0" xfId="0" applyFont="1"/>
    <xf numFmtId="0" fontId="13" fillId="0" borderId="0" xfId="0" applyFont="1"/>
    <xf numFmtId="2" fontId="15" fillId="0" borderId="0" xfId="0" applyNumberFormat="1" applyFont="1" applyAlignment="1">
      <alignment horizontal="center" vertical="center"/>
    </xf>
    <xf numFmtId="0" fontId="15" fillId="2" borderId="0" xfId="0" applyFont="1" applyFill="1"/>
    <xf numFmtId="165" fontId="2" fillId="2" borderId="12" xfId="0" applyNumberFormat="1" applyFont="1" applyFill="1" applyBorder="1" applyAlignment="1">
      <alignment horizontal="center" vertical="center" wrapText="1" shrinkToFit="1"/>
    </xf>
    <xf numFmtId="166" fontId="2" fillId="2" borderId="12" xfId="0" applyNumberFormat="1" applyFont="1" applyFill="1" applyBorder="1" applyAlignment="1">
      <alignment horizontal="center" vertical="center" wrapText="1"/>
    </xf>
    <xf numFmtId="49" fontId="0" fillId="0" borderId="0" xfId="0" applyNumberFormat="1" applyAlignment="1">
      <alignment horizontal="right"/>
    </xf>
    <xf numFmtId="2" fontId="0" fillId="0" borderId="0" xfId="0" applyNumberFormat="1" applyAlignment="1">
      <alignment horizontal="right"/>
    </xf>
    <xf numFmtId="0" fontId="0" fillId="0" borderId="0" xfId="0" applyAlignment="1">
      <alignment vertical="top" wrapText="1"/>
    </xf>
    <xf numFmtId="2" fontId="0" fillId="0" borderId="0" xfId="0" applyNumberFormat="1" applyAlignment="1">
      <alignment horizontal="right" vertical="top"/>
    </xf>
    <xf numFmtId="0" fontId="0" fillId="0" borderId="0" xfId="0" applyAlignment="1">
      <alignment vertical="top"/>
    </xf>
    <xf numFmtId="0" fontId="17" fillId="0" borderId="29" xfId="0" applyFont="1" applyBorder="1" applyAlignment="1">
      <alignment vertical="center"/>
    </xf>
    <xf numFmtId="0" fontId="16" fillId="0" borderId="0" xfId="0" applyFont="1" applyAlignment="1">
      <alignment vertical="center"/>
    </xf>
    <xf numFmtId="0" fontId="18" fillId="0" borderId="0" xfId="0" applyFont="1" applyAlignment="1">
      <alignment horizontal="center"/>
    </xf>
    <xf numFmtId="0" fontId="13" fillId="8" borderId="8" xfId="0" applyFont="1" applyFill="1" applyBorder="1" applyAlignment="1" applyProtection="1">
      <alignment horizontal="center" vertical="center" wrapText="1"/>
      <protection locked="0"/>
    </xf>
    <xf numFmtId="0" fontId="13" fillId="8" borderId="21" xfId="0" applyFont="1" applyFill="1" applyBorder="1" applyAlignment="1" applyProtection="1">
      <alignment horizontal="center" vertical="center" wrapText="1"/>
      <protection locked="0"/>
    </xf>
    <xf numFmtId="0" fontId="13" fillId="8" borderId="11" xfId="0" applyFont="1" applyFill="1" applyBorder="1" applyAlignment="1" applyProtection="1">
      <alignment horizontal="center" vertical="center" wrapText="1"/>
      <protection locked="0"/>
    </xf>
    <xf numFmtId="0" fontId="13" fillId="9" borderId="8" xfId="0"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9" fillId="0" borderId="0" xfId="0" applyFont="1"/>
    <xf numFmtId="0" fontId="22" fillId="0" borderId="0" xfId="0" applyFont="1"/>
    <xf numFmtId="0" fontId="0" fillId="0" borderId="0" xfId="0" applyAlignment="1">
      <alignment horizontal="left" vertical="top" wrapText="1"/>
    </xf>
    <xf numFmtId="0" fontId="0" fillId="0" borderId="0" xfId="0" applyAlignment="1">
      <alignment horizontal="left"/>
    </xf>
    <xf numFmtId="0" fontId="11" fillId="0" borderId="0" xfId="0" applyFont="1" applyAlignment="1">
      <alignment horizontal="left" vertical="top"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3" fillId="8" borderId="8" xfId="0" applyFont="1" applyFill="1" applyBorder="1" applyAlignment="1" applyProtection="1">
      <alignment horizontal="center" vertical="center" wrapText="1"/>
      <protection locked="0"/>
    </xf>
    <xf numFmtId="0" fontId="13" fillId="8" borderId="21" xfId="0" applyFont="1" applyFill="1" applyBorder="1" applyAlignment="1" applyProtection="1">
      <alignment horizontal="center" vertical="center" wrapText="1"/>
      <protection locked="0"/>
    </xf>
    <xf numFmtId="0" fontId="13" fillId="8" borderId="11" xfId="0" applyFont="1" applyFill="1" applyBorder="1" applyAlignment="1" applyProtection="1">
      <alignment horizontal="center" vertical="center" wrapText="1"/>
      <protection locked="0"/>
    </xf>
    <xf numFmtId="0" fontId="13" fillId="9" borderId="8" xfId="0" applyFont="1" applyFill="1" applyBorder="1" applyAlignment="1" applyProtection="1">
      <alignment horizontal="center" vertical="center" wrapText="1"/>
      <protection locked="0"/>
    </xf>
    <xf numFmtId="0" fontId="13" fillId="9" borderId="9" xfId="0" applyFont="1" applyFill="1" applyBorder="1" applyAlignment="1" applyProtection="1">
      <alignment horizontal="center" vertical="center" wrapText="1"/>
      <protection locked="0"/>
    </xf>
    <xf numFmtId="0" fontId="13" fillId="9" borderId="21" xfId="0" applyFont="1" applyFill="1" applyBorder="1" applyAlignment="1" applyProtection="1">
      <alignment horizontal="center" vertical="center" wrapText="1"/>
      <protection locked="0"/>
    </xf>
    <xf numFmtId="0" fontId="13" fillId="9" borderId="0" xfId="0" applyFont="1" applyFill="1" applyAlignment="1" applyProtection="1">
      <alignment horizontal="center" vertical="center" wrapText="1"/>
      <protection locked="0"/>
    </xf>
    <xf numFmtId="0" fontId="13" fillId="9" borderId="11" xfId="0" applyFont="1" applyFill="1" applyBorder="1" applyAlignment="1" applyProtection="1">
      <alignment horizontal="center" vertical="center" wrapText="1"/>
      <protection locked="0"/>
    </xf>
    <xf numFmtId="0" fontId="13" fillId="9" borderId="1" xfId="0" applyFont="1" applyFill="1" applyBorder="1" applyAlignment="1" applyProtection="1">
      <alignment horizontal="center" vertical="center" wrapText="1"/>
      <protection locked="0"/>
    </xf>
    <xf numFmtId="0" fontId="15" fillId="4" borderId="2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2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4" borderId="3" xfId="0" applyFont="1" applyFill="1" applyBorder="1" applyAlignment="1" applyProtection="1">
      <alignment horizontal="center" vertical="center"/>
      <protection locked="0"/>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164" fontId="13" fillId="5" borderId="28" xfId="0" applyNumberFormat="1" applyFont="1" applyFill="1" applyBorder="1" applyAlignment="1">
      <alignment horizontal="center" vertical="center"/>
    </xf>
    <xf numFmtId="164" fontId="13" fillId="5" borderId="5" xfId="0" applyNumberFormat="1" applyFont="1" applyFill="1" applyBorder="1" applyAlignment="1">
      <alignment horizontal="center" vertical="center"/>
    </xf>
    <xf numFmtId="164" fontId="13" fillId="5" borderId="13" xfId="0" applyNumberFormat="1" applyFont="1" applyFill="1" applyBorder="1" applyAlignment="1">
      <alignment horizontal="center" vertical="center"/>
    </xf>
    <xf numFmtId="0" fontId="13" fillId="4" borderId="2" xfId="0" applyFont="1" applyFill="1" applyBorder="1" applyAlignment="1" applyProtection="1">
      <alignment horizontal="center" vertical="center"/>
      <protection locked="0"/>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2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2"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0" fontId="13" fillId="3" borderId="2" xfId="0" applyFont="1" applyFill="1" applyBorder="1" applyAlignment="1">
      <alignment horizontal="center" vertic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590550</xdr:rowOff>
    </xdr:from>
    <xdr:to>
      <xdr:col>3</xdr:col>
      <xdr:colOff>152351</xdr:colOff>
      <xdr:row>6</xdr:row>
      <xdr:rowOff>0</xdr:rowOff>
    </xdr:to>
    <xdr:pic>
      <xdr:nvPicPr>
        <xdr:cNvPr id="2" name="Picture 8">
          <a:extLst>
            <a:ext uri="{FF2B5EF4-FFF2-40B4-BE49-F238E27FC236}">
              <a16:creationId xmlns:a16="http://schemas.microsoft.com/office/drawing/2014/main" id="{A6A8C2DA-5F45-4F43-8823-5CEDCAEE8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0550"/>
          <a:ext cx="1981151"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335103</xdr:colOff>
      <xdr:row>0</xdr:row>
      <xdr:rowOff>0</xdr:rowOff>
    </xdr:from>
    <xdr:to>
      <xdr:col>33</xdr:col>
      <xdr:colOff>182562</xdr:colOff>
      <xdr:row>3</xdr:row>
      <xdr:rowOff>142875</xdr:rowOff>
    </xdr:to>
    <xdr:pic>
      <xdr:nvPicPr>
        <xdr:cNvPr id="2" name="Picture 8">
          <a:extLst>
            <a:ext uri="{FF2B5EF4-FFF2-40B4-BE49-F238E27FC236}">
              <a16:creationId xmlns:a16="http://schemas.microsoft.com/office/drawing/2014/main" id="{6CE94942-1872-4C7A-B899-2913B427E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00603" y="0"/>
          <a:ext cx="1204772"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89CA-303D-41CE-8A17-354B8D185BA7}">
  <dimension ref="A1:O30"/>
  <sheetViews>
    <sheetView tabSelected="1" workbookViewId="0"/>
  </sheetViews>
  <sheetFormatPr defaultColWidth="8.88671875" defaultRowHeight="14.4" x14ac:dyDescent="0.3"/>
  <sheetData>
    <row r="1" spans="1:13" ht="63" x14ac:dyDescent="0.3">
      <c r="D1" s="38" t="s">
        <v>0</v>
      </c>
    </row>
    <row r="2" spans="1:13" ht="15.6" x14ac:dyDescent="0.3">
      <c r="D2" s="39" t="s">
        <v>1</v>
      </c>
    </row>
    <row r="8" spans="1:13" x14ac:dyDescent="0.3">
      <c r="A8" s="34" t="s">
        <v>2</v>
      </c>
      <c r="B8" t="s">
        <v>3</v>
      </c>
    </row>
    <row r="9" spans="1:13" x14ac:dyDescent="0.3">
      <c r="A9" s="34" t="s">
        <v>4</v>
      </c>
      <c r="B9" t="s">
        <v>5</v>
      </c>
    </row>
    <row r="10" spans="1:13" ht="66.75" customHeight="1" x14ac:dyDescent="0.3">
      <c r="A10" s="36" t="s">
        <v>6</v>
      </c>
      <c r="B10" s="48" t="s">
        <v>7</v>
      </c>
      <c r="C10" s="48"/>
      <c r="D10" s="48"/>
      <c r="E10" s="48"/>
      <c r="F10" s="48"/>
      <c r="G10" s="48"/>
      <c r="H10" s="48"/>
      <c r="I10" s="48"/>
      <c r="J10" s="48"/>
      <c r="K10" s="48"/>
      <c r="L10" s="48"/>
      <c r="M10" s="35"/>
    </row>
    <row r="11" spans="1:13" x14ac:dyDescent="0.3">
      <c r="A11" s="33" t="s">
        <v>8</v>
      </c>
      <c r="B11" s="49" t="s">
        <v>9</v>
      </c>
      <c r="C11" s="49"/>
      <c r="D11" s="49"/>
      <c r="E11" s="49"/>
      <c r="F11" s="49"/>
      <c r="G11" s="49"/>
      <c r="H11" s="49"/>
      <c r="I11" s="49"/>
      <c r="J11" s="49"/>
      <c r="K11" s="49"/>
      <c r="L11" s="49"/>
    </row>
    <row r="12" spans="1:13" x14ac:dyDescent="0.3">
      <c r="A12" s="33"/>
      <c r="C12" s="37" t="s">
        <v>10</v>
      </c>
      <c r="D12" s="37"/>
      <c r="E12" s="37"/>
      <c r="F12" s="37"/>
      <c r="G12" s="37"/>
      <c r="H12" s="37"/>
      <c r="I12" s="37"/>
      <c r="J12" s="37"/>
      <c r="K12" s="37"/>
      <c r="L12" s="37"/>
    </row>
    <row r="13" spans="1:13" x14ac:dyDescent="0.3">
      <c r="A13" s="33"/>
      <c r="C13" s="37" t="s">
        <v>11</v>
      </c>
      <c r="D13" s="37"/>
      <c r="E13" s="37"/>
      <c r="F13" s="37"/>
      <c r="G13" s="37"/>
      <c r="H13" s="37"/>
      <c r="I13" s="37"/>
      <c r="J13" s="37"/>
      <c r="K13" s="37"/>
      <c r="L13" s="37"/>
    </row>
    <row r="14" spans="1:13" x14ac:dyDescent="0.3">
      <c r="A14" s="33"/>
      <c r="C14" t="s">
        <v>12</v>
      </c>
    </row>
    <row r="15" spans="1:13" x14ac:dyDescent="0.3">
      <c r="A15" s="33" t="s">
        <v>13</v>
      </c>
      <c r="B15" t="s">
        <v>14</v>
      </c>
    </row>
    <row r="16" spans="1:13" x14ac:dyDescent="0.3">
      <c r="A16" s="33" t="s">
        <v>15</v>
      </c>
      <c r="B16" t="s">
        <v>16</v>
      </c>
    </row>
    <row r="17" spans="1:15" x14ac:dyDescent="0.3">
      <c r="A17" s="33" t="s">
        <v>17</v>
      </c>
      <c r="B17" t="s">
        <v>18</v>
      </c>
    </row>
    <row r="18" spans="1:15" x14ac:dyDescent="0.3">
      <c r="C18" t="s">
        <v>19</v>
      </c>
    </row>
    <row r="19" spans="1:15" x14ac:dyDescent="0.3">
      <c r="A19">
        <v>8</v>
      </c>
      <c r="B19" t="s">
        <v>20</v>
      </c>
    </row>
    <row r="20" spans="1:15" x14ac:dyDescent="0.3">
      <c r="A20">
        <v>9</v>
      </c>
      <c r="B20" t="s">
        <v>21</v>
      </c>
    </row>
    <row r="21" spans="1:15" x14ac:dyDescent="0.3">
      <c r="A21">
        <v>10</v>
      </c>
      <c r="B21" t="s">
        <v>22</v>
      </c>
    </row>
    <row r="23" spans="1:15" x14ac:dyDescent="0.3">
      <c r="B23" s="46" t="s">
        <v>151</v>
      </c>
    </row>
    <row r="24" spans="1:15" s="46" customFormat="1" x14ac:dyDescent="0.3">
      <c r="B24" s="49" t="s">
        <v>155</v>
      </c>
      <c r="C24" s="49"/>
      <c r="D24" s="49"/>
      <c r="E24" s="49"/>
      <c r="F24" s="49"/>
      <c r="G24" s="49"/>
      <c r="H24" s="49"/>
      <c r="I24" s="49"/>
      <c r="J24" s="49"/>
      <c r="K24" s="49"/>
      <c r="L24" s="49"/>
      <c r="M24" s="49"/>
      <c r="N24" s="49"/>
      <c r="O24" s="49"/>
    </row>
    <row r="25" spans="1:15" s="46" customFormat="1" x14ac:dyDescent="0.3">
      <c r="B25"/>
      <c r="C25"/>
      <c r="D25"/>
      <c r="E25"/>
      <c r="F25"/>
      <c r="G25"/>
      <c r="H25"/>
      <c r="I25"/>
    </row>
    <row r="26" spans="1:15" x14ac:dyDescent="0.3">
      <c r="B26" t="s">
        <v>152</v>
      </c>
    </row>
    <row r="27" spans="1:15" x14ac:dyDescent="0.3">
      <c r="B27" t="s">
        <v>153</v>
      </c>
    </row>
    <row r="30" spans="1:15" x14ac:dyDescent="0.3">
      <c r="B30" s="47" t="s">
        <v>154</v>
      </c>
    </row>
  </sheetData>
  <mergeCells count="3">
    <mergeCell ref="B10:L10"/>
    <mergeCell ref="B11:L11"/>
    <mergeCell ref="B24:O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B434-D394-4D7D-A284-AF27416D37F1}">
  <dimension ref="A1:AJ24"/>
  <sheetViews>
    <sheetView zoomScaleNormal="100" workbookViewId="0">
      <selection activeCell="C5" sqref="C5:J5"/>
    </sheetView>
  </sheetViews>
  <sheetFormatPr defaultColWidth="8.88671875" defaultRowHeight="14.4" x14ac:dyDescent="0.3"/>
  <cols>
    <col min="1" max="2" width="16.44140625" customWidth="1"/>
    <col min="3" max="3" width="8.33203125" customWidth="1"/>
    <col min="4" max="34" width="6.6640625" customWidth="1"/>
  </cols>
  <sheetData>
    <row r="1" spans="1:36" ht="15" customHeight="1" x14ac:dyDescent="0.3">
      <c r="A1" s="96" t="s">
        <v>23</v>
      </c>
      <c r="B1" s="96"/>
      <c r="C1" s="96"/>
      <c r="D1" s="96"/>
      <c r="E1" s="96"/>
      <c r="F1" s="96"/>
      <c r="G1" s="96"/>
      <c r="H1" s="96"/>
      <c r="I1" s="96"/>
      <c r="J1" s="96"/>
      <c r="K1" s="96"/>
      <c r="L1" s="96"/>
      <c r="M1" s="96"/>
      <c r="N1" s="96"/>
      <c r="O1" s="96"/>
      <c r="P1" s="96"/>
    </row>
    <row r="2" spans="1:36" ht="15" customHeight="1" x14ac:dyDescent="0.6">
      <c r="A2" s="96"/>
      <c r="B2" s="96"/>
      <c r="C2" s="96"/>
      <c r="D2" s="96"/>
      <c r="E2" s="96"/>
      <c r="F2" s="96"/>
      <c r="G2" s="96"/>
      <c r="H2" s="96"/>
      <c r="I2" s="96"/>
      <c r="J2" s="96"/>
      <c r="K2" s="96"/>
      <c r="L2" s="96"/>
      <c r="M2" s="96"/>
      <c r="N2" s="96"/>
      <c r="O2" s="96"/>
      <c r="P2" s="96"/>
      <c r="Q2" s="15"/>
      <c r="R2" s="15"/>
      <c r="S2" s="15"/>
      <c r="T2" s="15"/>
      <c r="U2" s="15"/>
      <c r="V2" s="15"/>
      <c r="W2" s="15"/>
      <c r="X2" s="15"/>
      <c r="Y2" s="15"/>
      <c r="Z2" s="15"/>
      <c r="AA2" s="15"/>
      <c r="AB2" s="15"/>
      <c r="AC2" s="15"/>
      <c r="AD2" s="15"/>
      <c r="AE2" s="15"/>
      <c r="AF2" s="15"/>
      <c r="AG2" s="15"/>
      <c r="AH2" s="15"/>
    </row>
    <row r="3" spans="1:36" ht="15" customHeight="1" x14ac:dyDescent="0.6">
      <c r="A3" s="97" t="s">
        <v>24</v>
      </c>
      <c r="B3" s="97"/>
      <c r="C3" s="97"/>
      <c r="D3" s="97"/>
      <c r="E3" s="97"/>
      <c r="F3" s="97"/>
      <c r="G3" s="97"/>
      <c r="H3" s="97"/>
      <c r="I3" s="97"/>
      <c r="J3" s="97"/>
      <c r="K3" s="97"/>
      <c r="L3" s="97"/>
      <c r="M3" s="97"/>
      <c r="N3" s="97"/>
      <c r="O3" s="97"/>
      <c r="P3" s="97"/>
      <c r="Q3" s="15"/>
      <c r="R3" s="15"/>
      <c r="S3" s="15"/>
      <c r="T3" s="15"/>
      <c r="U3" s="15"/>
      <c r="V3" s="15"/>
      <c r="W3" s="15"/>
      <c r="X3" s="15"/>
      <c r="Y3" s="15"/>
      <c r="Z3" s="15"/>
      <c r="AA3" s="15"/>
      <c r="AB3" s="15"/>
      <c r="AC3" s="15"/>
      <c r="AD3" s="15"/>
      <c r="AE3" s="15"/>
      <c r="AF3" s="15"/>
      <c r="AG3" s="15"/>
      <c r="AH3" s="15"/>
    </row>
    <row r="4" spans="1:36" x14ac:dyDescent="0.3">
      <c r="A4" s="98"/>
      <c r="B4" s="98"/>
      <c r="C4" s="98"/>
      <c r="D4" s="98"/>
      <c r="E4" s="98"/>
      <c r="F4" s="98"/>
      <c r="G4" s="98"/>
      <c r="H4" s="98"/>
      <c r="I4" s="98"/>
      <c r="J4" s="98"/>
      <c r="K4" s="98"/>
      <c r="L4" s="98"/>
      <c r="M4" s="98"/>
      <c r="N4" s="98"/>
      <c r="O4" s="98"/>
      <c r="P4" s="98"/>
    </row>
    <row r="5" spans="1:36" x14ac:dyDescent="0.3">
      <c r="A5" s="16" t="s">
        <v>25</v>
      </c>
      <c r="B5" s="16"/>
      <c r="C5" s="80" t="s">
        <v>26</v>
      </c>
      <c r="D5" s="80"/>
      <c r="E5" s="80"/>
      <c r="F5" s="80"/>
      <c r="G5" s="80"/>
      <c r="H5" s="80"/>
      <c r="I5" s="80"/>
      <c r="J5" s="80"/>
      <c r="K5" s="99" t="s">
        <v>27</v>
      </c>
      <c r="L5" s="99"/>
      <c r="M5" s="99"/>
      <c r="N5" s="99"/>
      <c r="O5" s="80" t="s">
        <v>28</v>
      </c>
      <c r="P5" s="80"/>
      <c r="Q5" s="80"/>
      <c r="R5" s="80"/>
      <c r="S5" s="80"/>
      <c r="T5" s="80"/>
      <c r="U5" s="80"/>
      <c r="V5" s="80"/>
      <c r="W5" s="72" t="s">
        <v>29</v>
      </c>
      <c r="X5" s="72"/>
      <c r="Y5" s="72"/>
      <c r="Z5" s="72"/>
      <c r="AA5" s="80" t="s">
        <v>30</v>
      </c>
      <c r="AB5" s="80"/>
      <c r="AC5" s="80"/>
      <c r="AD5" s="80"/>
      <c r="AE5" s="80"/>
      <c r="AF5" s="80"/>
      <c r="AG5" s="80"/>
      <c r="AH5" s="80"/>
    </row>
    <row r="6" spans="1:36" ht="28.5" customHeight="1" x14ac:dyDescent="0.3">
      <c r="A6" s="17" t="s">
        <v>31</v>
      </c>
      <c r="B6" s="17"/>
      <c r="C6" s="80" t="s">
        <v>32</v>
      </c>
      <c r="D6" s="80"/>
      <c r="E6" s="80"/>
      <c r="F6" s="80"/>
      <c r="G6" s="80"/>
      <c r="H6" s="80"/>
      <c r="I6" s="80"/>
      <c r="J6" s="80"/>
      <c r="K6" s="74" t="s">
        <v>33</v>
      </c>
      <c r="L6" s="75"/>
      <c r="M6" s="76"/>
      <c r="N6" s="77">
        <v>45597</v>
      </c>
      <c r="O6" s="78"/>
      <c r="P6" s="78"/>
      <c r="Q6" s="78"/>
      <c r="R6" s="78"/>
      <c r="S6" s="78"/>
      <c r="T6" s="78"/>
      <c r="U6" s="78"/>
      <c r="V6" s="79"/>
      <c r="W6" s="72" t="s">
        <v>34</v>
      </c>
      <c r="X6" s="72"/>
      <c r="Y6" s="72"/>
      <c r="Z6" s="72"/>
      <c r="AA6" s="73" t="s">
        <v>35</v>
      </c>
      <c r="AB6" s="73"/>
      <c r="AC6" s="73"/>
      <c r="AD6" s="73"/>
      <c r="AE6" s="73"/>
      <c r="AF6" s="73"/>
      <c r="AG6" s="73"/>
      <c r="AH6" s="73"/>
    </row>
    <row r="7" spans="1:36" ht="35.25" customHeight="1" x14ac:dyDescent="0.3">
      <c r="A7" s="18" t="s">
        <v>36</v>
      </c>
      <c r="B7" s="18"/>
      <c r="C7" s="31">
        <f>N6</f>
        <v>45597</v>
      </c>
      <c r="D7" s="31">
        <f t="shared" ref="D7:AG7" si="0">IF($N$6="","",IF(MONTH(C7+1)&lt;&gt;MONTH(C7),"",C7+1))</f>
        <v>45598</v>
      </c>
      <c r="E7" s="31">
        <f t="shared" si="0"/>
        <v>45599</v>
      </c>
      <c r="F7" s="31">
        <f t="shared" si="0"/>
        <v>45600</v>
      </c>
      <c r="G7" s="31">
        <f t="shared" si="0"/>
        <v>45601</v>
      </c>
      <c r="H7" s="31">
        <f t="shared" si="0"/>
        <v>45602</v>
      </c>
      <c r="I7" s="31">
        <f t="shared" si="0"/>
        <v>45603</v>
      </c>
      <c r="J7" s="31">
        <f t="shared" si="0"/>
        <v>45604</v>
      </c>
      <c r="K7" s="31">
        <f t="shared" si="0"/>
        <v>45605</v>
      </c>
      <c r="L7" s="31">
        <f t="shared" si="0"/>
        <v>45606</v>
      </c>
      <c r="M7" s="31">
        <f t="shared" si="0"/>
        <v>45607</v>
      </c>
      <c r="N7" s="31">
        <f t="shared" si="0"/>
        <v>45608</v>
      </c>
      <c r="O7" s="31">
        <f t="shared" si="0"/>
        <v>45609</v>
      </c>
      <c r="P7" s="31">
        <f t="shared" si="0"/>
        <v>45610</v>
      </c>
      <c r="Q7" s="31">
        <f t="shared" si="0"/>
        <v>45611</v>
      </c>
      <c r="R7" s="31">
        <f t="shared" si="0"/>
        <v>45612</v>
      </c>
      <c r="S7" s="31">
        <f t="shared" si="0"/>
        <v>45613</v>
      </c>
      <c r="T7" s="31">
        <f t="shared" si="0"/>
        <v>45614</v>
      </c>
      <c r="U7" s="31">
        <f t="shared" si="0"/>
        <v>45615</v>
      </c>
      <c r="V7" s="31">
        <f t="shared" si="0"/>
        <v>45616</v>
      </c>
      <c r="W7" s="31">
        <f t="shared" si="0"/>
        <v>45617</v>
      </c>
      <c r="X7" s="31">
        <f t="shared" si="0"/>
        <v>45618</v>
      </c>
      <c r="Y7" s="31">
        <f t="shared" si="0"/>
        <v>45619</v>
      </c>
      <c r="Z7" s="31">
        <f t="shared" si="0"/>
        <v>45620</v>
      </c>
      <c r="AA7" s="31">
        <f t="shared" si="0"/>
        <v>45621</v>
      </c>
      <c r="AB7" s="31">
        <f t="shared" si="0"/>
        <v>45622</v>
      </c>
      <c r="AC7" s="31">
        <f t="shared" si="0"/>
        <v>45623</v>
      </c>
      <c r="AD7" s="31">
        <f t="shared" si="0"/>
        <v>45624</v>
      </c>
      <c r="AE7" s="31">
        <f t="shared" si="0"/>
        <v>45625</v>
      </c>
      <c r="AF7" s="31">
        <f t="shared" si="0"/>
        <v>45626</v>
      </c>
      <c r="AG7" s="31" t="str">
        <f t="shared" si="0"/>
        <v/>
      </c>
      <c r="AH7" s="32" t="s">
        <v>37</v>
      </c>
    </row>
    <row r="8" spans="1:36" ht="15.75" customHeight="1" x14ac:dyDescent="0.3">
      <c r="A8" s="19" t="s">
        <v>38</v>
      </c>
      <c r="B8" s="44" t="s">
        <v>39</v>
      </c>
      <c r="C8" s="20">
        <v>6</v>
      </c>
      <c r="D8" s="20">
        <v>8</v>
      </c>
      <c r="E8" s="20">
        <v>8</v>
      </c>
      <c r="F8" s="20">
        <v>8</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1">
        <f>SUM(C8:AG8)</f>
        <v>30</v>
      </c>
    </row>
    <row r="9" spans="1:36" ht="15.75" customHeight="1" x14ac:dyDescent="0.3">
      <c r="A9" s="22" t="s">
        <v>40</v>
      </c>
      <c r="B9" s="44" t="s">
        <v>39</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1">
        <f t="shared" ref="AH9:AH15" si="1">SUM(C9:AG9)</f>
        <v>0</v>
      </c>
    </row>
    <row r="10" spans="1:36" ht="15.75" customHeight="1" x14ac:dyDescent="0.3">
      <c r="A10" s="22" t="s">
        <v>40</v>
      </c>
      <c r="B10" s="44" t="s">
        <v>39</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1">
        <f t="shared" si="1"/>
        <v>0</v>
      </c>
    </row>
    <row r="11" spans="1:36" ht="15.75" customHeight="1" x14ac:dyDescent="0.3">
      <c r="A11" s="23" t="s">
        <v>41</v>
      </c>
      <c r="B11" s="44" t="s">
        <v>39</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1">
        <f t="shared" si="1"/>
        <v>0</v>
      </c>
    </row>
    <row r="12" spans="1:36" ht="30.75" customHeight="1" x14ac:dyDescent="0.3">
      <c r="A12" s="24" t="s">
        <v>42</v>
      </c>
      <c r="B12" s="45" t="s">
        <v>39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1">
        <f t="shared" si="1"/>
        <v>0</v>
      </c>
    </row>
    <row r="13" spans="1:36" ht="15.75" customHeight="1" x14ac:dyDescent="0.3">
      <c r="A13" s="90" t="s">
        <v>43</v>
      </c>
      <c r="B13" s="91"/>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1">
        <f t="shared" si="1"/>
        <v>0</v>
      </c>
    </row>
    <row r="14" spans="1:36" ht="15.75" customHeight="1" x14ac:dyDescent="0.3">
      <c r="A14" s="92" t="s">
        <v>44</v>
      </c>
      <c r="B14" s="93"/>
      <c r="C14" s="20">
        <v>2</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1">
        <f t="shared" si="1"/>
        <v>2</v>
      </c>
    </row>
    <row r="15" spans="1:36" x14ac:dyDescent="0.3">
      <c r="A15" s="92" t="s">
        <v>45</v>
      </c>
      <c r="B15" s="93"/>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1">
        <f t="shared" si="1"/>
        <v>0</v>
      </c>
    </row>
    <row r="16" spans="1:36" x14ac:dyDescent="0.3">
      <c r="A16" s="94" t="s">
        <v>46</v>
      </c>
      <c r="B16" s="95"/>
      <c r="C16" s="25">
        <f t="shared" ref="C16:AG16" si="2">SUM(C8:C15)</f>
        <v>8</v>
      </c>
      <c r="D16" s="25">
        <f t="shared" si="2"/>
        <v>8</v>
      </c>
      <c r="E16" s="25">
        <f t="shared" si="2"/>
        <v>8</v>
      </c>
      <c r="F16" s="25">
        <f t="shared" si="2"/>
        <v>8</v>
      </c>
      <c r="G16" s="25">
        <f t="shared" si="2"/>
        <v>0</v>
      </c>
      <c r="H16" s="25">
        <f t="shared" si="2"/>
        <v>0</v>
      </c>
      <c r="I16" s="25">
        <f t="shared" si="2"/>
        <v>0</v>
      </c>
      <c r="J16" s="25">
        <f t="shared" si="2"/>
        <v>0</v>
      </c>
      <c r="K16" s="25">
        <f t="shared" si="2"/>
        <v>0</v>
      </c>
      <c r="L16" s="25">
        <f t="shared" si="2"/>
        <v>0</v>
      </c>
      <c r="M16" s="25">
        <f t="shared" si="2"/>
        <v>0</v>
      </c>
      <c r="N16" s="25">
        <f t="shared" si="2"/>
        <v>0</v>
      </c>
      <c r="O16" s="25">
        <f t="shared" si="2"/>
        <v>0</v>
      </c>
      <c r="P16" s="25">
        <f t="shared" si="2"/>
        <v>0</v>
      </c>
      <c r="Q16" s="25">
        <f t="shared" si="2"/>
        <v>0</v>
      </c>
      <c r="R16" s="25">
        <f t="shared" si="2"/>
        <v>0</v>
      </c>
      <c r="S16" s="25">
        <f t="shared" si="2"/>
        <v>0</v>
      </c>
      <c r="T16" s="25">
        <f t="shared" si="2"/>
        <v>0</v>
      </c>
      <c r="U16" s="25">
        <f t="shared" si="2"/>
        <v>0</v>
      </c>
      <c r="V16" s="25">
        <f t="shared" si="2"/>
        <v>0</v>
      </c>
      <c r="W16" s="25">
        <f t="shared" si="2"/>
        <v>0</v>
      </c>
      <c r="X16" s="25">
        <f t="shared" si="2"/>
        <v>0</v>
      </c>
      <c r="Y16" s="25">
        <f t="shared" si="2"/>
        <v>0</v>
      </c>
      <c r="Z16" s="25">
        <f t="shared" si="2"/>
        <v>0</v>
      </c>
      <c r="AA16" s="25">
        <f t="shared" si="2"/>
        <v>0</v>
      </c>
      <c r="AB16" s="25">
        <f t="shared" si="2"/>
        <v>0</v>
      </c>
      <c r="AC16" s="25">
        <f t="shared" si="2"/>
        <v>0</v>
      </c>
      <c r="AD16" s="25">
        <f t="shared" si="2"/>
        <v>0</v>
      </c>
      <c r="AE16" s="25">
        <f t="shared" si="2"/>
        <v>0</v>
      </c>
      <c r="AF16" s="25">
        <f t="shared" si="2"/>
        <v>0</v>
      </c>
      <c r="AG16" s="25">
        <f t="shared" si="2"/>
        <v>0</v>
      </c>
      <c r="AH16" s="26">
        <f>SUM(AH8:AH15)</f>
        <v>32</v>
      </c>
      <c r="AI16" s="40">
        <v>2080</v>
      </c>
      <c r="AJ16" s="40">
        <v>2090</v>
      </c>
    </row>
    <row r="17" spans="1:36" ht="17.25" customHeight="1" x14ac:dyDescent="0.3">
      <c r="A17" s="54" t="s">
        <v>47</v>
      </c>
      <c r="B17" s="41"/>
      <c r="C17" s="57" t="s">
        <v>48</v>
      </c>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0" t="s">
        <v>49</v>
      </c>
      <c r="AJ17" s="50" t="s">
        <v>50</v>
      </c>
    </row>
    <row r="18" spans="1:36" ht="17.25" customHeight="1" x14ac:dyDescent="0.3">
      <c r="A18" s="55"/>
      <c r="B18" s="42"/>
      <c r="C18" s="59"/>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0"/>
      <c r="AJ18" s="50"/>
    </row>
    <row r="19" spans="1:36" ht="17.25" customHeight="1" x14ac:dyDescent="0.3">
      <c r="A19" s="56"/>
      <c r="B19" s="43"/>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50"/>
      <c r="AJ19" s="50"/>
    </row>
    <row r="20" spans="1:36" ht="15" thickBot="1" x14ac:dyDescent="0.35">
      <c r="A20" s="1"/>
      <c r="B20" s="1"/>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c r="AE20" s="27"/>
      <c r="AF20" s="27"/>
      <c r="AG20" s="27"/>
      <c r="AH20" s="29"/>
    </row>
    <row r="21" spans="1:36" ht="22.5" customHeight="1" thickBot="1" x14ac:dyDescent="0.35">
      <c r="A21" s="84" t="s">
        <v>51</v>
      </c>
      <c r="B21" s="85"/>
      <c r="C21" s="85"/>
      <c r="D21" s="85"/>
      <c r="E21" s="85"/>
      <c r="F21" s="85"/>
      <c r="G21" s="85"/>
      <c r="H21" s="85"/>
      <c r="I21" s="86"/>
      <c r="J21" s="30"/>
      <c r="K21" s="87" t="s">
        <v>51</v>
      </c>
      <c r="L21" s="88"/>
      <c r="M21" s="88"/>
      <c r="N21" s="88"/>
      <c r="O21" s="88"/>
      <c r="P21" s="88"/>
      <c r="Q21" s="88"/>
      <c r="R21" s="88"/>
      <c r="S21" s="88"/>
      <c r="T21" s="88"/>
      <c r="U21" s="88"/>
      <c r="V21" s="89"/>
      <c r="W21" s="30"/>
      <c r="X21" s="51" t="s">
        <v>51</v>
      </c>
      <c r="Y21" s="52"/>
      <c r="Z21" s="52"/>
      <c r="AA21" s="52"/>
      <c r="AB21" s="52"/>
      <c r="AC21" s="52"/>
      <c r="AD21" s="52"/>
      <c r="AE21" s="52"/>
      <c r="AF21" s="52"/>
      <c r="AG21" s="52"/>
      <c r="AH21" s="53"/>
    </row>
    <row r="22" spans="1:36" ht="17.25" customHeight="1" x14ac:dyDescent="0.3">
      <c r="A22" s="81" t="s">
        <v>52</v>
      </c>
      <c r="B22" s="82"/>
      <c r="C22" s="82"/>
      <c r="D22" s="82"/>
      <c r="E22" s="82"/>
      <c r="F22" s="82"/>
      <c r="G22" s="82"/>
      <c r="H22" s="82"/>
      <c r="I22" s="83"/>
      <c r="J22" s="1"/>
      <c r="K22" s="63" t="s">
        <v>53</v>
      </c>
      <c r="L22" s="64"/>
      <c r="M22" s="64"/>
      <c r="N22" s="64"/>
      <c r="O22" s="64"/>
      <c r="P22" s="64"/>
      <c r="Q22" s="64"/>
      <c r="R22" s="64"/>
      <c r="S22" s="64"/>
      <c r="T22" s="64"/>
      <c r="U22" s="64"/>
      <c r="V22" s="65"/>
      <c r="W22" s="1"/>
      <c r="X22" s="63" t="s">
        <v>54</v>
      </c>
      <c r="Y22" s="64"/>
      <c r="Z22" s="64"/>
      <c r="AA22" s="64"/>
      <c r="AB22" s="64"/>
      <c r="AC22" s="64"/>
      <c r="AD22" s="64"/>
      <c r="AE22" s="64"/>
      <c r="AF22" s="64"/>
      <c r="AG22" s="64"/>
      <c r="AH22" s="65"/>
    </row>
    <row r="23" spans="1:36" x14ac:dyDescent="0.3">
      <c r="A23" s="66"/>
      <c r="B23" s="67"/>
      <c r="C23" s="67"/>
      <c r="D23" s="67"/>
      <c r="E23" s="67"/>
      <c r="F23" s="67"/>
      <c r="G23" s="67"/>
      <c r="H23" s="67"/>
      <c r="I23" s="68"/>
      <c r="J23" s="1"/>
      <c r="K23" s="66"/>
      <c r="L23" s="67"/>
      <c r="M23" s="67"/>
      <c r="N23" s="67"/>
      <c r="O23" s="67"/>
      <c r="P23" s="67"/>
      <c r="Q23" s="67"/>
      <c r="R23" s="67"/>
      <c r="S23" s="67"/>
      <c r="T23" s="67"/>
      <c r="U23" s="67"/>
      <c r="V23" s="68"/>
      <c r="W23" s="1"/>
      <c r="X23" s="66"/>
      <c r="Y23" s="67"/>
      <c r="Z23" s="67"/>
      <c r="AA23" s="67"/>
      <c r="AB23" s="67"/>
      <c r="AC23" s="67"/>
      <c r="AD23" s="67"/>
      <c r="AE23" s="67"/>
      <c r="AF23" s="67"/>
      <c r="AG23" s="67"/>
      <c r="AH23" s="68"/>
    </row>
    <row r="24" spans="1:36" ht="18" customHeight="1" x14ac:dyDescent="0.3">
      <c r="A24" s="69"/>
      <c r="B24" s="70"/>
      <c r="C24" s="70"/>
      <c r="D24" s="70"/>
      <c r="E24" s="70"/>
      <c r="F24" s="70"/>
      <c r="G24" s="70"/>
      <c r="H24" s="70"/>
      <c r="I24" s="71"/>
      <c r="J24" s="1"/>
      <c r="K24" s="69"/>
      <c r="L24" s="70"/>
      <c r="M24" s="70"/>
      <c r="N24" s="70"/>
      <c r="O24" s="70"/>
      <c r="P24" s="70"/>
      <c r="Q24" s="70"/>
      <c r="R24" s="70"/>
      <c r="S24" s="70"/>
      <c r="T24" s="70"/>
      <c r="U24" s="70"/>
      <c r="V24" s="71"/>
      <c r="W24" s="1"/>
      <c r="X24" s="69"/>
      <c r="Y24" s="70"/>
      <c r="Z24" s="70"/>
      <c r="AA24" s="70"/>
      <c r="AB24" s="70"/>
      <c r="AC24" s="70"/>
      <c r="AD24" s="70"/>
      <c r="AE24" s="70"/>
      <c r="AF24" s="70"/>
      <c r="AG24" s="70"/>
      <c r="AH24" s="71"/>
    </row>
  </sheetData>
  <protectedRanges>
    <protectedRange sqref="A8:A11" name="Range5_3"/>
    <protectedRange sqref="C8:AG15" name="Range2_3"/>
    <protectedRange sqref="C19 D17:AG19" name="Range4_1_2"/>
  </protectedRanges>
  <mergeCells count="26">
    <mergeCell ref="A1:P2"/>
    <mergeCell ref="A3:P4"/>
    <mergeCell ref="AA5:AH5"/>
    <mergeCell ref="C5:J5"/>
    <mergeCell ref="K5:N5"/>
    <mergeCell ref="O5:V5"/>
    <mergeCell ref="W5:Z5"/>
    <mergeCell ref="C6:J6"/>
    <mergeCell ref="A22:I24"/>
    <mergeCell ref="K22:V24"/>
    <mergeCell ref="A21:I21"/>
    <mergeCell ref="K21:V21"/>
    <mergeCell ref="A13:B13"/>
    <mergeCell ref="A14:B14"/>
    <mergeCell ref="A15:B15"/>
    <mergeCell ref="A16:B16"/>
    <mergeCell ref="X22:AH24"/>
    <mergeCell ref="W6:Z6"/>
    <mergeCell ref="AA6:AH6"/>
    <mergeCell ref="K6:M6"/>
    <mergeCell ref="N6:V6"/>
    <mergeCell ref="AI17:AI19"/>
    <mergeCell ref="AJ17:AJ19"/>
    <mergeCell ref="X21:AH21"/>
    <mergeCell ref="A17:A19"/>
    <mergeCell ref="C17:AH19"/>
  </mergeCells>
  <phoneticPr fontId="2" type="noConversion"/>
  <pageMargins left="0.7" right="0.7" top="0.75" bottom="0.7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xWindow="1128" yWindow="262" count="2">
        <x14:dataValidation type="list" allowBlank="1" showInputMessage="1" showErrorMessage="1" xr:uid="{9B29702D-EAA8-4A0C-8165-5E9B25B8246F}">
          <x14:formula1>
            <xm:f>GrantList!$B$3:$B$77</xm:f>
          </x14:formula1>
          <xm:sqref>A8:A11</xm:sqref>
        </x14:dataValidation>
        <x14:dataValidation type="list" showInputMessage="1" showErrorMessage="1" error="Please choose the Payroll Ending Month" promptTitle="Payroll Ending Date" prompt="Payroll Period Ending Date" xr:uid="{A2135CDC-BA48-4918-B6A3-C65BCE14DBF6}">
          <x14:formula1>
            <xm:f>DatesTimes!$A$2:$A$31</xm:f>
          </x14:formula1>
          <xm:sqref>N6:V6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03F70-B171-4151-8EC1-931B651787E5}">
  <dimension ref="A1:B77"/>
  <sheetViews>
    <sheetView topLeftCell="A55" workbookViewId="0">
      <selection activeCell="B66" sqref="B66"/>
    </sheetView>
  </sheetViews>
  <sheetFormatPr defaultColWidth="8.88671875" defaultRowHeight="15.6" x14ac:dyDescent="0.3"/>
  <cols>
    <col min="1" max="1" width="14.88671875" style="12" customWidth="1"/>
    <col min="2" max="2" width="42.109375" style="12" bestFit="1" customWidth="1"/>
    <col min="3" max="16384" width="8.88671875" style="12"/>
  </cols>
  <sheetData>
    <row r="1" spans="1:2" x14ac:dyDescent="0.3">
      <c r="A1" s="11" t="s">
        <v>55</v>
      </c>
      <c r="B1" s="11" t="s">
        <v>56</v>
      </c>
    </row>
    <row r="2" spans="1:2" x14ac:dyDescent="0.3">
      <c r="A2" s="13"/>
      <c r="B2" s="13"/>
    </row>
    <row r="3" spans="1:2" x14ac:dyDescent="0.3">
      <c r="A3" s="13">
        <v>0</v>
      </c>
      <c r="B3" s="13" t="s">
        <v>40</v>
      </c>
    </row>
    <row r="4" spans="1:2" x14ac:dyDescent="0.3">
      <c r="A4" s="13">
        <v>5302108</v>
      </c>
      <c r="B4" s="13" t="s">
        <v>57</v>
      </c>
    </row>
    <row r="5" spans="1:2" x14ac:dyDescent="0.3">
      <c r="A5" s="13">
        <v>5302209</v>
      </c>
      <c r="B5" s="13" t="s">
        <v>58</v>
      </c>
    </row>
    <row r="6" spans="1:2" x14ac:dyDescent="0.3">
      <c r="A6" s="13">
        <v>5303111</v>
      </c>
      <c r="B6" s="13" t="s">
        <v>59</v>
      </c>
    </row>
    <row r="7" spans="1:2" x14ac:dyDescent="0.3">
      <c r="A7" s="13">
        <v>5304106</v>
      </c>
      <c r="B7" s="13" t="s">
        <v>60</v>
      </c>
    </row>
    <row r="8" spans="1:2" x14ac:dyDescent="0.3">
      <c r="A8" s="11">
        <v>5304156</v>
      </c>
      <c r="B8" s="11" t="s">
        <v>61</v>
      </c>
    </row>
    <row r="9" spans="1:2" x14ac:dyDescent="0.3">
      <c r="A9" s="13">
        <v>5305107</v>
      </c>
      <c r="B9" s="13" t="s">
        <v>62</v>
      </c>
    </row>
    <row r="10" spans="1:2" x14ac:dyDescent="0.3">
      <c r="A10" s="13">
        <v>5306010</v>
      </c>
      <c r="B10" s="13" t="s">
        <v>63</v>
      </c>
    </row>
    <row r="11" spans="1:2" x14ac:dyDescent="0.3">
      <c r="A11" s="13">
        <v>5307107</v>
      </c>
      <c r="B11" s="13" t="s">
        <v>64</v>
      </c>
    </row>
    <row r="12" spans="1:2" x14ac:dyDescent="0.3">
      <c r="A12" s="13">
        <v>5321004</v>
      </c>
      <c r="B12" s="13" t="s">
        <v>38</v>
      </c>
    </row>
    <row r="13" spans="1:2" x14ac:dyDescent="0.3">
      <c r="A13" s="13">
        <v>5322013</v>
      </c>
      <c r="B13" s="13" t="s">
        <v>65</v>
      </c>
    </row>
    <row r="14" spans="1:2" x14ac:dyDescent="0.3">
      <c r="A14" s="13">
        <v>5322015</v>
      </c>
      <c r="B14" s="13" t="s">
        <v>66</v>
      </c>
    </row>
    <row r="15" spans="1:2" x14ac:dyDescent="0.3">
      <c r="A15" s="13">
        <v>5322016</v>
      </c>
      <c r="B15" s="13" t="s">
        <v>67</v>
      </c>
    </row>
    <row r="16" spans="1:2" x14ac:dyDescent="0.3">
      <c r="A16" s="13">
        <v>5322018</v>
      </c>
      <c r="B16" s="13" t="s">
        <v>68</v>
      </c>
    </row>
    <row r="17" spans="1:2" x14ac:dyDescent="0.3">
      <c r="A17" s="13">
        <v>5322050</v>
      </c>
      <c r="B17" s="13" t="s">
        <v>69</v>
      </c>
    </row>
    <row r="18" spans="1:2" x14ac:dyDescent="0.3">
      <c r="A18" s="13">
        <v>5322051</v>
      </c>
      <c r="B18" s="13" t="s">
        <v>70</v>
      </c>
    </row>
    <row r="19" spans="1:2" x14ac:dyDescent="0.3">
      <c r="A19" s="13">
        <v>5322060</v>
      </c>
      <c r="B19" s="13" t="s">
        <v>71</v>
      </c>
    </row>
    <row r="20" spans="1:2" x14ac:dyDescent="0.3">
      <c r="A20" s="13">
        <v>5322070</v>
      </c>
      <c r="B20" s="13" t="s">
        <v>72</v>
      </c>
    </row>
    <row r="21" spans="1:2" x14ac:dyDescent="0.3">
      <c r="A21" s="13">
        <v>5322090</v>
      </c>
      <c r="B21" s="13" t="s">
        <v>73</v>
      </c>
    </row>
    <row r="22" spans="1:2" x14ac:dyDescent="0.3">
      <c r="A22" s="13">
        <v>5323051</v>
      </c>
      <c r="B22" s="13" t="s">
        <v>74</v>
      </c>
    </row>
    <row r="23" spans="1:2" x14ac:dyDescent="0.3">
      <c r="A23" s="13">
        <v>5325071</v>
      </c>
      <c r="B23" s="13" t="s">
        <v>75</v>
      </c>
    </row>
    <row r="24" spans="1:2" x14ac:dyDescent="0.3">
      <c r="A24" s="13">
        <v>5325072</v>
      </c>
      <c r="B24" s="13" t="s">
        <v>76</v>
      </c>
    </row>
    <row r="25" spans="1:2" x14ac:dyDescent="0.3">
      <c r="A25" s="13">
        <v>5325074</v>
      </c>
      <c r="B25" s="13" t="s">
        <v>77</v>
      </c>
    </row>
    <row r="26" spans="1:2" x14ac:dyDescent="0.3">
      <c r="A26" s="13">
        <v>5325075</v>
      </c>
      <c r="B26" s="13" t="s">
        <v>78</v>
      </c>
    </row>
    <row r="27" spans="1:2" x14ac:dyDescent="0.3">
      <c r="A27" s="13">
        <v>5325076</v>
      </c>
      <c r="B27" s="13" t="s">
        <v>79</v>
      </c>
    </row>
    <row r="28" spans="1:2" x14ac:dyDescent="0.3">
      <c r="A28" s="11">
        <v>5325117</v>
      </c>
      <c r="B28" s="13" t="s">
        <v>80</v>
      </c>
    </row>
    <row r="29" spans="1:2" x14ac:dyDescent="0.3">
      <c r="A29" s="13">
        <v>5325119</v>
      </c>
      <c r="B29" s="13" t="s">
        <v>81</v>
      </c>
    </row>
    <row r="30" spans="1:2" x14ac:dyDescent="0.3">
      <c r="A30" s="11">
        <v>5325124</v>
      </c>
      <c r="B30" s="13" t="s">
        <v>82</v>
      </c>
    </row>
    <row r="31" spans="1:2" x14ac:dyDescent="0.3">
      <c r="A31" s="13">
        <v>5325131</v>
      </c>
      <c r="B31" s="13" t="s">
        <v>83</v>
      </c>
    </row>
    <row r="32" spans="1:2" x14ac:dyDescent="0.3">
      <c r="A32" s="13">
        <v>5325132</v>
      </c>
      <c r="B32" s="13" t="s">
        <v>84</v>
      </c>
    </row>
    <row r="33" spans="1:2" x14ac:dyDescent="0.3">
      <c r="A33" s="13">
        <v>5325133</v>
      </c>
      <c r="B33" s="13" t="s">
        <v>85</v>
      </c>
    </row>
    <row r="34" spans="1:2" x14ac:dyDescent="0.3">
      <c r="A34" s="13">
        <v>5325135</v>
      </c>
      <c r="B34" s="13" t="s">
        <v>86</v>
      </c>
    </row>
    <row r="35" spans="1:2" x14ac:dyDescent="0.3">
      <c r="A35" s="13">
        <v>5325137</v>
      </c>
      <c r="B35" s="13" t="s">
        <v>87</v>
      </c>
    </row>
    <row r="36" spans="1:2" x14ac:dyDescent="0.3">
      <c r="A36" s="11">
        <v>5325138</v>
      </c>
      <c r="B36" s="11" t="s">
        <v>88</v>
      </c>
    </row>
    <row r="37" spans="1:2" x14ac:dyDescent="0.3">
      <c r="A37" s="11">
        <v>5325139</v>
      </c>
      <c r="B37" s="11" t="s">
        <v>89</v>
      </c>
    </row>
    <row r="38" spans="1:2" x14ac:dyDescent="0.3">
      <c r="A38" s="11">
        <v>5325150</v>
      </c>
      <c r="B38" s="11" t="s">
        <v>90</v>
      </c>
    </row>
    <row r="39" spans="1:2" x14ac:dyDescent="0.3">
      <c r="A39" s="14">
        <v>5325152</v>
      </c>
      <c r="B39" s="13" t="s">
        <v>91</v>
      </c>
    </row>
    <row r="40" spans="1:2" x14ac:dyDescent="0.3">
      <c r="A40" s="11">
        <v>5326000</v>
      </c>
      <c r="B40" s="11" t="s">
        <v>92</v>
      </c>
    </row>
    <row r="41" spans="1:2" x14ac:dyDescent="0.3">
      <c r="A41" s="11">
        <v>5329010</v>
      </c>
      <c r="B41" s="11" t="s">
        <v>93</v>
      </c>
    </row>
    <row r="42" spans="1:2" x14ac:dyDescent="0.3">
      <c r="A42" s="11">
        <v>5331106</v>
      </c>
      <c r="B42" s="11" t="s">
        <v>94</v>
      </c>
    </row>
    <row r="43" spans="1:2" x14ac:dyDescent="0.3">
      <c r="A43" s="11">
        <v>5331107</v>
      </c>
      <c r="B43" s="11" t="s">
        <v>95</v>
      </c>
    </row>
    <row r="44" spans="1:2" x14ac:dyDescent="0.3">
      <c r="A44" s="11">
        <v>5331108</v>
      </c>
      <c r="B44" s="11" t="s">
        <v>96</v>
      </c>
    </row>
    <row r="45" spans="1:2" x14ac:dyDescent="0.3">
      <c r="A45" s="11">
        <v>5336007</v>
      </c>
      <c r="B45" s="11" t="s">
        <v>97</v>
      </c>
    </row>
    <row r="46" spans="1:2" x14ac:dyDescent="0.3">
      <c r="A46" s="11">
        <v>5336011</v>
      </c>
      <c r="B46" s="11" t="s">
        <v>98</v>
      </c>
    </row>
    <row r="47" spans="1:2" x14ac:dyDescent="0.3">
      <c r="A47" s="11">
        <v>5336021</v>
      </c>
      <c r="B47" s="11" t="s">
        <v>99</v>
      </c>
    </row>
    <row r="48" spans="1:2" x14ac:dyDescent="0.3">
      <c r="A48" s="11">
        <v>5336022</v>
      </c>
      <c r="B48" s="13" t="s">
        <v>100</v>
      </c>
    </row>
    <row r="49" spans="1:2" x14ac:dyDescent="0.3">
      <c r="A49" s="11">
        <v>5336023</v>
      </c>
      <c r="B49" s="11" t="s">
        <v>101</v>
      </c>
    </row>
    <row r="50" spans="1:2" x14ac:dyDescent="0.3">
      <c r="A50" s="14">
        <v>5336024</v>
      </c>
      <c r="B50" s="13" t="s">
        <v>102</v>
      </c>
    </row>
    <row r="51" spans="1:2" x14ac:dyDescent="0.3">
      <c r="A51" s="11">
        <v>5336033</v>
      </c>
      <c r="B51" s="13" t="s">
        <v>103</v>
      </c>
    </row>
    <row r="52" spans="1:2" x14ac:dyDescent="0.3">
      <c r="A52" s="11">
        <v>5336040</v>
      </c>
      <c r="B52" s="11" t="s">
        <v>104</v>
      </c>
    </row>
    <row r="53" spans="1:2" x14ac:dyDescent="0.3">
      <c r="A53" s="14">
        <v>5336060</v>
      </c>
      <c r="B53" s="13" t="s">
        <v>105</v>
      </c>
    </row>
    <row r="54" spans="1:2" x14ac:dyDescent="0.3">
      <c r="A54" s="11">
        <v>5341311</v>
      </c>
      <c r="B54" s="13" t="s">
        <v>106</v>
      </c>
    </row>
    <row r="55" spans="1:2" x14ac:dyDescent="0.3">
      <c r="A55" s="11">
        <v>5342303</v>
      </c>
      <c r="B55" s="11" t="s">
        <v>107</v>
      </c>
    </row>
    <row r="56" spans="1:2" x14ac:dyDescent="0.3">
      <c r="A56" s="14">
        <v>5342305</v>
      </c>
      <c r="B56" s="13" t="s">
        <v>108</v>
      </c>
    </row>
    <row r="57" spans="1:2" x14ac:dyDescent="0.3">
      <c r="A57" s="11">
        <v>5365060</v>
      </c>
      <c r="B57" s="13" t="s">
        <v>109</v>
      </c>
    </row>
    <row r="58" spans="1:2" x14ac:dyDescent="0.3">
      <c r="A58" s="11">
        <v>5368055</v>
      </c>
      <c r="B58" s="11" t="s">
        <v>110</v>
      </c>
    </row>
    <row r="59" spans="1:2" x14ac:dyDescent="0.3">
      <c r="A59" s="14">
        <v>5368056</v>
      </c>
      <c r="B59" s="13" t="s">
        <v>111</v>
      </c>
    </row>
    <row r="60" spans="1:2" x14ac:dyDescent="0.3">
      <c r="A60" s="11">
        <v>5368057</v>
      </c>
      <c r="B60" s="13" t="s">
        <v>112</v>
      </c>
    </row>
    <row r="61" spans="1:2" x14ac:dyDescent="0.3">
      <c r="A61" s="11">
        <v>5368058</v>
      </c>
      <c r="B61" s="11" t="s">
        <v>113</v>
      </c>
    </row>
    <row r="62" spans="1:2" x14ac:dyDescent="0.3">
      <c r="A62" s="14">
        <v>5368059</v>
      </c>
      <c r="B62" s="13" t="s">
        <v>114</v>
      </c>
    </row>
    <row r="63" spans="1:2" x14ac:dyDescent="0.3">
      <c r="A63" s="11">
        <v>5372075</v>
      </c>
      <c r="B63" s="13" t="s">
        <v>115</v>
      </c>
    </row>
    <row r="64" spans="1:2" x14ac:dyDescent="0.3">
      <c r="A64" s="11">
        <v>5372246</v>
      </c>
      <c r="B64" s="11" t="s">
        <v>116</v>
      </c>
    </row>
    <row r="65" spans="1:2" x14ac:dyDescent="0.3">
      <c r="A65" s="14">
        <v>5372247</v>
      </c>
      <c r="B65" s="11" t="s">
        <v>117</v>
      </c>
    </row>
    <row r="66" spans="1:2" x14ac:dyDescent="0.3">
      <c r="A66" s="14" t="s">
        <v>118</v>
      </c>
      <c r="B66" s="13" t="s">
        <v>119</v>
      </c>
    </row>
    <row r="67" spans="1:2" x14ac:dyDescent="0.3">
      <c r="A67" s="14" t="s">
        <v>118</v>
      </c>
      <c r="B67" s="13" t="s">
        <v>120</v>
      </c>
    </row>
    <row r="68" spans="1:2" x14ac:dyDescent="0.3">
      <c r="A68" s="14" t="s">
        <v>118</v>
      </c>
      <c r="B68" s="13" t="s">
        <v>121</v>
      </c>
    </row>
    <row r="69" spans="1:2" x14ac:dyDescent="0.3">
      <c r="A69" s="14" t="s">
        <v>118</v>
      </c>
      <c r="B69" s="13" t="s">
        <v>122</v>
      </c>
    </row>
    <row r="70" spans="1:2" x14ac:dyDescent="0.3">
      <c r="A70" s="14" t="s">
        <v>118</v>
      </c>
      <c r="B70" s="13" t="s">
        <v>123</v>
      </c>
    </row>
    <row r="71" spans="1:2" x14ac:dyDescent="0.3">
      <c r="A71" s="14" t="s">
        <v>118</v>
      </c>
      <c r="B71" s="13" t="s">
        <v>124</v>
      </c>
    </row>
    <row r="72" spans="1:2" x14ac:dyDescent="0.3">
      <c r="A72" s="14" t="s">
        <v>118</v>
      </c>
      <c r="B72" s="13" t="s">
        <v>125</v>
      </c>
    </row>
    <row r="73" spans="1:2" x14ac:dyDescent="0.3">
      <c r="A73" s="14" t="s">
        <v>118</v>
      </c>
      <c r="B73" s="13" t="s">
        <v>126</v>
      </c>
    </row>
    <row r="74" spans="1:2" x14ac:dyDescent="0.3">
      <c r="A74" s="14" t="s">
        <v>118</v>
      </c>
      <c r="B74" s="13" t="s">
        <v>127</v>
      </c>
    </row>
    <row r="75" spans="1:2" x14ac:dyDescent="0.3">
      <c r="A75" s="14" t="s">
        <v>118</v>
      </c>
      <c r="B75" s="13" t="s">
        <v>128</v>
      </c>
    </row>
    <row r="76" spans="1:2" x14ac:dyDescent="0.3">
      <c r="A76" s="14" t="s">
        <v>118</v>
      </c>
      <c r="B76" s="13" t="s">
        <v>129</v>
      </c>
    </row>
    <row r="77" spans="1:2" x14ac:dyDescent="0.3">
      <c r="A77" s="14">
        <v>0</v>
      </c>
      <c r="B77" s="13" t="s">
        <v>41</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DE1F-81A5-4E38-9770-8EFC198C1F77}">
  <dimension ref="A1:I31"/>
  <sheetViews>
    <sheetView workbookViewId="0">
      <selection activeCell="G2" sqref="G2"/>
    </sheetView>
  </sheetViews>
  <sheetFormatPr defaultColWidth="8.88671875" defaultRowHeight="14.4" x14ac:dyDescent="0.3"/>
  <cols>
    <col min="1" max="1" width="15.6640625" bestFit="1" customWidth="1"/>
  </cols>
  <sheetData>
    <row r="1" spans="1:9" x14ac:dyDescent="0.3">
      <c r="A1" s="2" t="s">
        <v>130</v>
      </c>
      <c r="B1" s="2"/>
      <c r="C1" s="2"/>
      <c r="D1" s="2"/>
      <c r="E1" s="2"/>
      <c r="F1" s="2"/>
      <c r="G1" s="2"/>
      <c r="H1" s="2"/>
      <c r="I1" s="2"/>
    </row>
    <row r="2" spans="1:9" ht="15.6" x14ac:dyDescent="0.3">
      <c r="A2" s="3">
        <v>45566</v>
      </c>
      <c r="B2" s="4"/>
      <c r="C2" s="5" t="s">
        <v>131</v>
      </c>
      <c r="D2" s="2" t="s">
        <v>132</v>
      </c>
      <c r="E2" s="2"/>
      <c r="F2" s="2"/>
      <c r="G2" s="6">
        <v>6</v>
      </c>
      <c r="H2" s="6">
        <v>6</v>
      </c>
      <c r="I2" s="2"/>
    </row>
    <row r="3" spans="1:9" x14ac:dyDescent="0.3">
      <c r="A3" s="3">
        <v>45597</v>
      </c>
      <c r="B3" s="4"/>
      <c r="C3" s="5" t="s">
        <v>133</v>
      </c>
      <c r="D3" s="2" t="s">
        <v>134</v>
      </c>
      <c r="E3" s="2"/>
      <c r="F3" s="2"/>
      <c r="G3" s="2"/>
      <c r="H3" s="2"/>
      <c r="I3" s="2"/>
    </row>
    <row r="4" spans="1:9" x14ac:dyDescent="0.3">
      <c r="A4" s="3">
        <v>45627</v>
      </c>
      <c r="B4" s="4"/>
      <c r="C4" s="5" t="s">
        <v>135</v>
      </c>
      <c r="D4" s="2" t="s">
        <v>45</v>
      </c>
      <c r="E4" s="2"/>
      <c r="F4" s="2"/>
      <c r="G4" s="100" t="s">
        <v>136</v>
      </c>
      <c r="H4" s="101"/>
      <c r="I4" s="102"/>
    </row>
    <row r="5" spans="1:9" ht="41.4" x14ac:dyDescent="0.3">
      <c r="A5" s="3">
        <v>45658</v>
      </c>
      <c r="B5" s="4"/>
      <c r="C5" s="5" t="s">
        <v>137</v>
      </c>
      <c r="D5" s="2" t="s">
        <v>138</v>
      </c>
      <c r="E5" s="2"/>
      <c r="F5" s="2"/>
      <c r="G5" s="7"/>
      <c r="H5" s="8" t="s">
        <v>49</v>
      </c>
      <c r="I5" s="8" t="s">
        <v>50</v>
      </c>
    </row>
    <row r="6" spans="1:9" x14ac:dyDescent="0.3">
      <c r="A6" s="3">
        <v>45689</v>
      </c>
      <c r="B6" s="4"/>
      <c r="C6" s="2"/>
      <c r="D6" s="2"/>
      <c r="E6" s="2"/>
      <c r="F6" s="2">
        <v>7</v>
      </c>
      <c r="G6" s="9" t="s">
        <v>139</v>
      </c>
      <c r="H6" s="9">
        <f>NETWORKDAYS("07/1/2023","07/31/2023")*8</f>
        <v>168</v>
      </c>
      <c r="I6" s="9">
        <f>(NETWORKDAYS("07/1/2022","07/31/2022")*10)-(4*10)</f>
        <v>170</v>
      </c>
    </row>
    <row r="7" spans="1:9" x14ac:dyDescent="0.3">
      <c r="A7" s="3">
        <v>45717</v>
      </c>
      <c r="B7" s="4"/>
      <c r="C7" s="2"/>
      <c r="D7" s="2"/>
      <c r="E7" s="2"/>
      <c r="F7" s="2">
        <v>8</v>
      </c>
      <c r="G7" s="9" t="s">
        <v>140</v>
      </c>
      <c r="H7" s="9">
        <f>NETWORKDAYS("08/1/2023","08/31/2023")*8</f>
        <v>184</v>
      </c>
      <c r="I7" s="9">
        <f>(NETWORKDAYS("08/1/2022","08/31/2022")*10)-(5*10)</f>
        <v>180</v>
      </c>
    </row>
    <row r="8" spans="1:9" x14ac:dyDescent="0.3">
      <c r="A8" s="3">
        <v>45748</v>
      </c>
      <c r="B8" s="4"/>
      <c r="C8" s="2"/>
      <c r="D8" s="2"/>
      <c r="E8" s="2"/>
      <c r="F8" s="2">
        <v>9</v>
      </c>
      <c r="G8" s="9" t="s">
        <v>141</v>
      </c>
      <c r="H8" s="9">
        <f>NETWORKDAYS("09/1/2023","09/30/2023")*8</f>
        <v>168</v>
      </c>
      <c r="I8" s="9">
        <f>(NETWORKDAYS("09/1/2022","09/30/2022")*10)-(4*10)</f>
        <v>180</v>
      </c>
    </row>
    <row r="9" spans="1:9" x14ac:dyDescent="0.3">
      <c r="A9" s="3">
        <v>45778</v>
      </c>
      <c r="B9" s="4"/>
      <c r="C9" s="2"/>
      <c r="D9" s="2"/>
      <c r="E9" s="2"/>
      <c r="F9" s="2">
        <v>10</v>
      </c>
      <c r="G9" s="9" t="s">
        <v>142</v>
      </c>
      <c r="H9" s="9">
        <f>NETWORKDAYS("10/1/2023","10/31/2023")*8</f>
        <v>176</v>
      </c>
      <c r="I9" s="9">
        <f>(NETWORKDAYS("10/1/2022","10/31/2022")*10)-(4*10)</f>
        <v>170</v>
      </c>
    </row>
    <row r="10" spans="1:9" x14ac:dyDescent="0.3">
      <c r="A10" s="3">
        <v>45809</v>
      </c>
      <c r="B10" s="4"/>
      <c r="C10" s="2"/>
      <c r="D10" s="2"/>
      <c r="E10" s="2"/>
      <c r="F10" s="2">
        <v>11</v>
      </c>
      <c r="G10" s="9" t="s">
        <v>143</v>
      </c>
      <c r="H10" s="9">
        <f>NETWORKDAYS("11/1/2023","11/30/2023")*8</f>
        <v>176</v>
      </c>
      <c r="I10" s="9">
        <f>(NETWORKDAYS("11/1/2022","11/30/2022")*10)-(5*10)</f>
        <v>170</v>
      </c>
    </row>
    <row r="11" spans="1:9" x14ac:dyDescent="0.3">
      <c r="A11" s="3">
        <v>45839</v>
      </c>
      <c r="B11" s="4"/>
      <c r="C11" s="2"/>
      <c r="D11" s="2"/>
      <c r="E11" s="2"/>
      <c r="F11" s="2">
        <v>12</v>
      </c>
      <c r="G11" s="9" t="s">
        <v>144</v>
      </c>
      <c r="H11" s="9">
        <f>NETWORKDAYS("12/1/2023","12/31/2023")*8</f>
        <v>168</v>
      </c>
      <c r="I11" s="9">
        <f>(NETWORKDAYS("12/1/2022","12/31/2022")*10)-(4*10)</f>
        <v>180</v>
      </c>
    </row>
    <row r="12" spans="1:9" x14ac:dyDescent="0.3">
      <c r="A12" s="3">
        <v>45870</v>
      </c>
      <c r="B12" s="4"/>
      <c r="C12" s="2"/>
      <c r="D12" s="2"/>
      <c r="E12" s="2"/>
      <c r="F12" s="2">
        <v>1</v>
      </c>
      <c r="G12" s="9" t="s">
        <v>145</v>
      </c>
      <c r="H12" s="9">
        <f>NETWORKDAYS("01/1/2024","01/31/2024")*8</f>
        <v>184</v>
      </c>
      <c r="I12" s="9">
        <f>(NETWORKDAYS("01/1/2023","01/31/2023")*10)-(4*10)</f>
        <v>180</v>
      </c>
    </row>
    <row r="13" spans="1:9" x14ac:dyDescent="0.3">
      <c r="A13" s="3">
        <v>45901</v>
      </c>
      <c r="B13" s="4"/>
      <c r="C13" s="2"/>
      <c r="D13" s="2"/>
      <c r="E13" s="2"/>
      <c r="F13" s="2">
        <v>2</v>
      </c>
      <c r="G13" s="9" t="s">
        <v>146</v>
      </c>
      <c r="H13" s="9">
        <f>NETWORKDAYS("02/1/2024","02/29/2024")*8</f>
        <v>168</v>
      </c>
      <c r="I13" s="9">
        <f>(NETWORKDAYS("02/1/2023","02/28/2023")*10)-(4*10)</f>
        <v>160</v>
      </c>
    </row>
    <row r="14" spans="1:9" x14ac:dyDescent="0.3">
      <c r="A14" s="3">
        <v>45931</v>
      </c>
      <c r="B14" s="4"/>
      <c r="C14" s="2"/>
      <c r="D14" s="2"/>
      <c r="E14" s="2"/>
      <c r="F14" s="2">
        <v>3</v>
      </c>
      <c r="G14" s="9" t="s">
        <v>147</v>
      </c>
      <c r="H14" s="9">
        <f>NETWORKDAYS("03/1/2024","03/31/2024")*8</f>
        <v>168</v>
      </c>
      <c r="I14" s="9">
        <f>(NETWORKDAYS("03/1/2023","03/31/2023")*10)-(5*10)</f>
        <v>180</v>
      </c>
    </row>
    <row r="15" spans="1:9" x14ac:dyDescent="0.3">
      <c r="A15" s="3">
        <v>45962</v>
      </c>
      <c r="B15" s="4"/>
      <c r="C15" s="2"/>
      <c r="D15" s="2"/>
      <c r="E15" s="2"/>
      <c r="F15" s="2">
        <v>4</v>
      </c>
      <c r="G15" s="9" t="s">
        <v>148</v>
      </c>
      <c r="H15" s="9">
        <f>NETWORKDAYS("04/1/2024","04/30/2024")*8</f>
        <v>176</v>
      </c>
      <c r="I15" s="9">
        <f>(NETWORKDAYS("04/1/2023","04/30/2023")*10)-(4*10)</f>
        <v>160</v>
      </c>
    </row>
    <row r="16" spans="1:9" x14ac:dyDescent="0.3">
      <c r="A16" s="3">
        <v>45992</v>
      </c>
      <c r="B16" s="4"/>
      <c r="C16" s="2"/>
      <c r="D16" s="2"/>
      <c r="E16" s="2"/>
      <c r="F16" s="2">
        <v>5</v>
      </c>
      <c r="G16" s="9" t="s">
        <v>149</v>
      </c>
      <c r="H16" s="9">
        <f>NETWORKDAYS("05/1/2024","05/31/2024")*8</f>
        <v>184</v>
      </c>
      <c r="I16" s="9">
        <f>(NETWORKDAYS("05/1/2023","05/31/2023")*10)-(5*10)</f>
        <v>180</v>
      </c>
    </row>
    <row r="17" spans="1:9" x14ac:dyDescent="0.3">
      <c r="A17" s="3">
        <v>46023</v>
      </c>
      <c r="B17" s="4"/>
      <c r="C17" s="2"/>
      <c r="D17" s="2"/>
      <c r="E17" s="2"/>
      <c r="F17" s="2">
        <v>6</v>
      </c>
      <c r="G17" s="9" t="s">
        <v>150</v>
      </c>
      <c r="H17" s="9">
        <f>NETWORKDAYS("06/1/2024","06/30/2024")*8</f>
        <v>160</v>
      </c>
      <c r="I17" s="9">
        <f>(NETWORKDAYS("06/1/2023","06/30/2023")*10)-(4*10)</f>
        <v>180</v>
      </c>
    </row>
    <row r="18" spans="1:9" ht="15" thickBot="1" x14ac:dyDescent="0.35">
      <c r="A18" s="3">
        <v>46054</v>
      </c>
      <c r="B18" s="4"/>
      <c r="C18" s="2"/>
      <c r="D18" s="2"/>
      <c r="E18" s="2"/>
      <c r="F18" s="2"/>
      <c r="G18" s="7"/>
      <c r="H18" s="10">
        <f>SUM(H6:H17)</f>
        <v>2080</v>
      </c>
      <c r="I18" s="10">
        <f>SUM(I6:I17)</f>
        <v>2090</v>
      </c>
    </row>
    <row r="19" spans="1:9" ht="15" thickTop="1" x14ac:dyDescent="0.3">
      <c r="A19" s="3">
        <v>46082</v>
      </c>
      <c r="B19" s="4"/>
      <c r="C19" s="2"/>
      <c r="D19" s="2"/>
      <c r="E19" s="2"/>
      <c r="F19" s="2"/>
      <c r="G19" s="2"/>
      <c r="H19" s="2"/>
      <c r="I19" s="2"/>
    </row>
    <row r="20" spans="1:9" x14ac:dyDescent="0.3">
      <c r="A20" s="3">
        <v>46113</v>
      </c>
      <c r="B20" s="4"/>
      <c r="C20" s="2"/>
      <c r="D20" s="2"/>
      <c r="E20" s="2"/>
      <c r="F20" s="2"/>
      <c r="G20" s="2"/>
      <c r="H20" s="2"/>
      <c r="I20" s="2"/>
    </row>
    <row r="21" spans="1:9" x14ac:dyDescent="0.3">
      <c r="A21" s="3">
        <v>46143</v>
      </c>
      <c r="B21" s="4"/>
      <c r="C21" s="2"/>
      <c r="D21" s="2"/>
      <c r="E21" s="2"/>
      <c r="F21" s="2"/>
      <c r="G21" s="2"/>
      <c r="H21" s="2"/>
      <c r="I21" s="2"/>
    </row>
    <row r="22" spans="1:9" x14ac:dyDescent="0.3">
      <c r="A22" s="3">
        <v>46174</v>
      </c>
      <c r="B22" s="4"/>
      <c r="C22" s="2"/>
      <c r="D22" s="2"/>
      <c r="E22" s="2"/>
      <c r="F22" s="2"/>
      <c r="G22" s="2"/>
      <c r="H22" s="2"/>
      <c r="I22" s="2"/>
    </row>
    <row r="23" spans="1:9" x14ac:dyDescent="0.3">
      <c r="A23" s="3">
        <v>46204</v>
      </c>
      <c r="B23" s="4"/>
      <c r="C23" s="2"/>
      <c r="D23" s="2"/>
      <c r="E23" s="2"/>
      <c r="F23" s="2"/>
      <c r="G23" s="2"/>
      <c r="H23" s="2"/>
      <c r="I23" s="2"/>
    </row>
    <row r="24" spans="1:9" x14ac:dyDescent="0.3">
      <c r="A24" s="3">
        <v>46235</v>
      </c>
      <c r="B24" s="4"/>
      <c r="C24" s="2"/>
      <c r="D24" s="2"/>
      <c r="E24" s="2"/>
      <c r="F24" s="2"/>
      <c r="G24" s="2"/>
      <c r="H24" s="2"/>
      <c r="I24" s="2"/>
    </row>
    <row r="25" spans="1:9" x14ac:dyDescent="0.3">
      <c r="A25" s="3">
        <v>46266</v>
      </c>
      <c r="B25" s="4"/>
      <c r="C25" s="2"/>
      <c r="D25" s="2"/>
      <c r="E25" s="2"/>
      <c r="F25" s="2"/>
      <c r="G25" s="2"/>
      <c r="H25" s="2"/>
      <c r="I25" s="2"/>
    </row>
    <row r="26" spans="1:9" x14ac:dyDescent="0.3">
      <c r="A26" s="3">
        <v>46296</v>
      </c>
      <c r="B26" s="4"/>
      <c r="C26" s="2"/>
      <c r="D26" s="2"/>
      <c r="E26" s="2"/>
      <c r="F26" s="2"/>
      <c r="G26" s="2"/>
      <c r="H26" s="2"/>
      <c r="I26" s="2"/>
    </row>
    <row r="27" spans="1:9" x14ac:dyDescent="0.3">
      <c r="A27" s="3">
        <v>46327</v>
      </c>
      <c r="B27" s="4"/>
      <c r="C27" s="2"/>
      <c r="D27" s="2"/>
      <c r="E27" s="2"/>
      <c r="F27" s="2"/>
      <c r="G27" s="2"/>
      <c r="H27" s="2"/>
      <c r="I27" s="2"/>
    </row>
    <row r="28" spans="1:9" x14ac:dyDescent="0.3">
      <c r="A28" s="3">
        <v>46357</v>
      </c>
      <c r="B28" s="4"/>
      <c r="C28" s="2"/>
      <c r="D28" s="2"/>
      <c r="E28" s="2"/>
      <c r="F28" s="2"/>
      <c r="G28" s="2"/>
      <c r="H28" s="2"/>
      <c r="I28" s="2"/>
    </row>
    <row r="29" spans="1:9" x14ac:dyDescent="0.3">
      <c r="A29" s="3">
        <v>46388</v>
      </c>
      <c r="B29" s="4"/>
      <c r="C29" s="2"/>
      <c r="D29" s="2"/>
      <c r="E29" s="2"/>
      <c r="F29" s="2"/>
      <c r="G29" s="2"/>
      <c r="H29" s="2"/>
      <c r="I29" s="2"/>
    </row>
    <row r="30" spans="1:9" x14ac:dyDescent="0.3">
      <c r="A30" s="3">
        <v>46419</v>
      </c>
      <c r="B30" s="4"/>
      <c r="C30" s="2"/>
      <c r="D30" s="2"/>
      <c r="E30" s="2"/>
      <c r="F30" s="2"/>
      <c r="G30" s="2"/>
      <c r="H30" s="2"/>
      <c r="I30" s="2"/>
    </row>
    <row r="31" spans="1:9" x14ac:dyDescent="0.3">
      <c r="A31" s="3">
        <v>46447</v>
      </c>
      <c r="B31" s="4"/>
      <c r="C31" s="2"/>
      <c r="D31" s="2"/>
      <c r="E31" s="2"/>
      <c r="F31" s="2"/>
      <c r="G31" s="2"/>
      <c r="H31" s="2"/>
      <c r="I31" s="2"/>
    </row>
  </sheetData>
  <mergeCells count="1">
    <mergeCell ref="G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Time &amp; Effort Sheet</vt:lpstr>
      <vt:lpstr>GrantList</vt:lpstr>
      <vt:lpstr>DatesTimes</vt:lpstr>
      <vt:lpstr>'Time &amp; Effort Sheet'!Print_Area</vt:lpstr>
    </vt:vector>
  </TitlesOfParts>
  <Manager/>
  <Company>Colorado State University-Pueblo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Vasquez,John</dc:creator>
  <cp:keywords/>
  <dc:description/>
  <cp:lastModifiedBy>Gade,Abby</cp:lastModifiedBy>
  <cp:revision/>
  <dcterms:created xsi:type="dcterms:W3CDTF">2024-09-17T19:46:51Z</dcterms:created>
  <dcterms:modified xsi:type="dcterms:W3CDTF">2024-10-17T19:23:12Z</dcterms:modified>
  <cp:category/>
  <cp:contentStatus/>
</cp:coreProperties>
</file>